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2011" sheetId="1" r:id="rId1"/>
    <sheet name="2010" sheetId="10" r:id="rId2"/>
    <sheet name="ГРАФИК 9" sheetId="2" r:id="rId3"/>
    <sheet name="Лист3" sheetId="3" r:id="rId4"/>
  </sheets>
  <definedNames>
    <definedName name="_xlnm._FilterDatabase" localSheetId="1" hidden="1">'2010'!$A$3:$L$44</definedName>
    <definedName name="_xlnm._FilterDatabase" localSheetId="0" hidden="1">'2011'!$A$3:$L$44</definedName>
    <definedName name="_xlnm.Print_Titles" localSheetId="2">'ГРАФИК 9'!$4:$5</definedName>
  </definedNames>
  <calcPr calcId="125725"/>
</workbook>
</file>

<file path=xl/calcChain.xml><?xml version="1.0" encoding="utf-8"?>
<calcChain xmlns="http://schemas.openxmlformats.org/spreadsheetml/2006/main">
  <c r="G43" i="10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F13"/>
  <c r="E40"/>
  <c r="E33"/>
  <c r="E29"/>
  <c r="E23"/>
  <c r="E17"/>
  <c r="E13"/>
  <c r="E9"/>
  <c r="E6"/>
  <c r="E4"/>
  <c r="H4" i="1"/>
  <c r="F4"/>
  <c r="F13"/>
  <c r="H6"/>
  <c r="J35" i="10" l="1"/>
  <c r="J29"/>
  <c r="J27"/>
  <c r="J25"/>
  <c r="J19"/>
  <c r="J15"/>
  <c r="H4"/>
  <c r="F33"/>
  <c r="F4"/>
  <c r="I4" s="1"/>
  <c r="H40" i="1"/>
  <c r="H36"/>
  <c r="H33"/>
  <c r="H29"/>
  <c r="H27"/>
  <c r="I27"/>
  <c r="H26"/>
  <c r="H25"/>
  <c r="H23"/>
  <c r="H21"/>
  <c r="H43" i="10"/>
  <c r="I43" s="1"/>
  <c r="H42"/>
  <c r="I42" s="1"/>
  <c r="H41"/>
  <c r="I41" s="1"/>
  <c r="H40"/>
  <c r="H39"/>
  <c r="I39" s="1"/>
  <c r="H38"/>
  <c r="I38" s="1"/>
  <c r="H37"/>
  <c r="I37" s="1"/>
  <c r="H36"/>
  <c r="I36" s="1"/>
  <c r="H35"/>
  <c r="I35" s="1"/>
  <c r="H34"/>
  <c r="I34" s="1"/>
  <c r="H33"/>
  <c r="H32"/>
  <c r="I32" s="1"/>
  <c r="H31"/>
  <c r="I31" s="1"/>
  <c r="H30"/>
  <c r="I30" s="1"/>
  <c r="H29"/>
  <c r="H28"/>
  <c r="I28" s="1"/>
  <c r="H27"/>
  <c r="I27" s="1"/>
  <c r="H26"/>
  <c r="I26" s="1"/>
  <c r="H25"/>
  <c r="I25" s="1"/>
  <c r="H24"/>
  <c r="I24" s="1"/>
  <c r="H23"/>
  <c r="H22"/>
  <c r="I22" s="1"/>
  <c r="H21"/>
  <c r="I21" s="1"/>
  <c r="H20"/>
  <c r="I20" s="1"/>
  <c r="H19"/>
  <c r="I19" s="1"/>
  <c r="H18"/>
  <c r="I18" s="1"/>
  <c r="H17"/>
  <c r="H16"/>
  <c r="I16" s="1"/>
  <c r="H15"/>
  <c r="I15" s="1"/>
  <c r="H14"/>
  <c r="I14" s="1"/>
  <c r="H13"/>
  <c r="I13" s="1"/>
  <c r="H12"/>
  <c r="I12" s="1"/>
  <c r="H11"/>
  <c r="I11" s="1"/>
  <c r="H10"/>
  <c r="I10" s="1"/>
  <c r="H9"/>
  <c r="H8"/>
  <c r="I8" s="1"/>
  <c r="H7"/>
  <c r="I7" s="1"/>
  <c r="H6"/>
  <c r="H5"/>
  <c r="I5" s="1"/>
  <c r="E44"/>
  <c r="F40"/>
  <c r="I40" s="1"/>
  <c r="F29"/>
  <c r="I29" s="1"/>
  <c r="F23"/>
  <c r="I23" s="1"/>
  <c r="F17"/>
  <c r="I17" s="1"/>
  <c r="F9"/>
  <c r="I9" s="1"/>
  <c r="F6"/>
  <c r="I6" s="1"/>
  <c r="I43" i="1"/>
  <c r="J43" s="1"/>
  <c r="J43" i="10" s="1"/>
  <c r="H43" i="1"/>
  <c r="I39"/>
  <c r="J39" s="1"/>
  <c r="J39" i="10" s="1"/>
  <c r="H39" i="1"/>
  <c r="I42"/>
  <c r="J42" s="1"/>
  <c r="J42" i="10" s="1"/>
  <c r="H42" i="1"/>
  <c r="I41"/>
  <c r="H41"/>
  <c r="I40"/>
  <c r="J40" s="1"/>
  <c r="J40" i="10" s="1"/>
  <c r="F40" i="1"/>
  <c r="I38"/>
  <c r="J38" s="1"/>
  <c r="J38" i="10" s="1"/>
  <c r="H38" i="1"/>
  <c r="I37"/>
  <c r="J37" s="1"/>
  <c r="J37" i="10" s="1"/>
  <c r="H37" i="1"/>
  <c r="I36"/>
  <c r="J36" s="1"/>
  <c r="J36" i="10" s="1"/>
  <c r="I35" i="1"/>
  <c r="J35" s="1"/>
  <c r="H35"/>
  <c r="I34"/>
  <c r="J34" s="1"/>
  <c r="J34" i="10" s="1"/>
  <c r="H34" i="1"/>
  <c r="H31"/>
  <c r="I31"/>
  <c r="J31" s="1"/>
  <c r="K31" s="1"/>
  <c r="H32"/>
  <c r="I32"/>
  <c r="J32" s="1"/>
  <c r="K32" s="1"/>
  <c r="F33"/>
  <c r="I33"/>
  <c r="J33" s="1"/>
  <c r="K33" s="1"/>
  <c r="I30"/>
  <c r="J30" s="1"/>
  <c r="J30" i="10" s="1"/>
  <c r="H30" i="1"/>
  <c r="I29"/>
  <c r="J29" s="1"/>
  <c r="F29"/>
  <c r="I28"/>
  <c r="J28" s="1"/>
  <c r="J28" i="10" s="1"/>
  <c r="H28" i="1"/>
  <c r="J27"/>
  <c r="I26"/>
  <c r="I25"/>
  <c r="J25" s="1"/>
  <c r="I24"/>
  <c r="J24" s="1"/>
  <c r="J24" i="10" s="1"/>
  <c r="H24" i="1"/>
  <c r="I23"/>
  <c r="J23" s="1"/>
  <c r="J23" i="10" s="1"/>
  <c r="F23" i="1"/>
  <c r="I22"/>
  <c r="J22" s="1"/>
  <c r="J22" i="10" s="1"/>
  <c r="H22" i="1"/>
  <c r="I21"/>
  <c r="J21" s="1"/>
  <c r="J21" i="10" s="1"/>
  <c r="I20" i="1"/>
  <c r="H20"/>
  <c r="I19"/>
  <c r="J19" s="1"/>
  <c r="H19"/>
  <c r="I18"/>
  <c r="J18" s="1"/>
  <c r="J18" i="10" s="1"/>
  <c r="I17" i="1"/>
  <c r="J17" s="1"/>
  <c r="J17" i="10" s="1"/>
  <c r="H17" i="1"/>
  <c r="F17"/>
  <c r="I16"/>
  <c r="J16" s="1"/>
  <c r="J16" i="10" s="1"/>
  <c r="H16" i="1"/>
  <c r="I15"/>
  <c r="J15" s="1"/>
  <c r="H15"/>
  <c r="I14"/>
  <c r="J14" s="1"/>
  <c r="J14" i="10" s="1"/>
  <c r="H14" i="1"/>
  <c r="H13"/>
  <c r="I13" s="1"/>
  <c r="I9"/>
  <c r="J9" s="1"/>
  <c r="J9" i="10" s="1"/>
  <c r="H9" i="1"/>
  <c r="F9"/>
  <c r="I33" i="10" l="1"/>
  <c r="J31"/>
  <c r="J33"/>
  <c r="J32"/>
  <c r="F44"/>
  <c r="K36"/>
  <c r="K9"/>
  <c r="K14"/>
  <c r="K15"/>
  <c r="K16"/>
  <c r="K17"/>
  <c r="K18"/>
  <c r="K19"/>
  <c r="K21"/>
  <c r="K22"/>
  <c r="K23"/>
  <c r="K24"/>
  <c r="K25"/>
  <c r="K27"/>
  <c r="K28"/>
  <c r="K29"/>
  <c r="K30"/>
  <c r="K31"/>
  <c r="K32"/>
  <c r="K33"/>
  <c r="K34"/>
  <c r="K35"/>
  <c r="K37"/>
  <c r="K38"/>
  <c r="K39"/>
  <c r="K40"/>
  <c r="K42"/>
  <c r="K43"/>
  <c r="K40" i="1"/>
  <c r="J41"/>
  <c r="K43"/>
  <c r="K39"/>
  <c r="K42"/>
  <c r="K38"/>
  <c r="K37"/>
  <c r="K36"/>
  <c r="K35"/>
  <c r="K34"/>
  <c r="J20"/>
  <c r="K30"/>
  <c r="K29"/>
  <c r="K27"/>
  <c r="K28"/>
  <c r="J26"/>
  <c r="K25"/>
  <c r="K24"/>
  <c r="K23"/>
  <c r="K22"/>
  <c r="K21"/>
  <c r="K19"/>
  <c r="K18"/>
  <c r="K17"/>
  <c r="K16"/>
  <c r="K15"/>
  <c r="K14"/>
  <c r="J13"/>
  <c r="K9"/>
  <c r="K41" l="1"/>
  <c r="J41" i="10"/>
  <c r="K41" s="1"/>
  <c r="K13" i="1"/>
  <c r="J13" i="10"/>
  <c r="K13" s="1"/>
  <c r="K26" i="1"/>
  <c r="J26" i="10"/>
  <c r="K26" s="1"/>
  <c r="K20" i="1"/>
  <c r="J20" i="10"/>
  <c r="K20" s="1"/>
  <c r="H44"/>
  <c r="G44"/>
  <c r="I44" l="1"/>
  <c r="H11" i="1" l="1"/>
  <c r="I11" s="1"/>
  <c r="F6"/>
  <c r="G5"/>
  <c r="H5" s="1"/>
  <c r="I5" s="1"/>
  <c r="J11" l="1"/>
  <c r="I6"/>
  <c r="J5"/>
  <c r="K11" l="1"/>
  <c r="J11" i="10"/>
  <c r="K11" s="1"/>
  <c r="K5" i="1"/>
  <c r="J5" i="10"/>
  <c r="K5" s="1"/>
  <c r="J6" i="1"/>
  <c r="K6" l="1"/>
  <c r="J6" i="10"/>
  <c r="K6" s="1"/>
  <c r="I12" i="1"/>
  <c r="J12" s="1"/>
  <c r="J12" i="10" s="1"/>
  <c r="K12" s="1"/>
  <c r="H12" i="1"/>
  <c r="I10"/>
  <c r="J10" s="1"/>
  <c r="J10" i="10" s="1"/>
  <c r="K10" s="1"/>
  <c r="H10" i="1"/>
  <c r="I8"/>
  <c r="J8" s="1"/>
  <c r="J8" i="10" s="1"/>
  <c r="K8" s="1"/>
  <c r="H8" i="1"/>
  <c r="I7"/>
  <c r="J7" s="1"/>
  <c r="J7" i="10" s="1"/>
  <c r="K7" s="1"/>
  <c r="H7" i="1"/>
  <c r="I4" l="1"/>
  <c r="J4" s="1"/>
  <c r="J4" i="10" s="1"/>
  <c r="K12" i="1"/>
  <c r="K10"/>
  <c r="K7"/>
  <c r="K8"/>
  <c r="J44" i="10" l="1"/>
  <c r="K4"/>
  <c r="K44" s="1"/>
  <c r="K4" i="1"/>
  <c r="F44" l="1"/>
  <c r="I44" l="1"/>
  <c r="H44"/>
  <c r="K44" l="1"/>
  <c r="J44"/>
</calcChain>
</file>

<file path=xl/sharedStrings.xml><?xml version="1.0" encoding="utf-8"?>
<sst xmlns="http://schemas.openxmlformats.org/spreadsheetml/2006/main" count="300" uniqueCount="146">
  <si>
    <t>N ТЗ</t>
  </si>
  <si>
    <t>ПИР (тыс.руб.)</t>
  </si>
  <si>
    <t>ЛЭП-10 кВ</t>
  </si>
  <si>
    <t>ЛЭП-0,4 кВ</t>
  </si>
  <si>
    <t>Всего</t>
  </si>
  <si>
    <t>Линия электропередач, КТП</t>
  </si>
  <si>
    <t>КТП</t>
  </si>
  <si>
    <t>Кол-во (шт)</t>
  </si>
  <si>
    <t>УКРУПНЕННЫЙ РАСЧЕТ СТОИМОСТИ ОБЪЕКТОВ ТЕХНОЛОГИЧЕСКОГО ПРИСОЕДИНЕНИЯ В ТЕКУЩИХ ЦЕНАХ 2010 ГОДА БЕЗ НДС</t>
  </si>
  <si>
    <t>Строительная длина (км), мощность (мВА)</t>
  </si>
  <si>
    <t>УКРУПНЕННЫЙ РАСЧЕТ СТОИМОСТИ ОБЪЕКТОВ ТЕХНОЛОГИЧЕСКОГО ПРИСОЕДИНЕНИЯ В ТЕКУЩИХ ЦЕНАХ 2011 ГОДА БЕЗ НДС</t>
  </si>
  <si>
    <t>Итого стоимость без ПИР (тыс.руб.)</t>
  </si>
  <si>
    <t>СМР (тыс.руб.)удельно</t>
  </si>
  <si>
    <t>Всего СМР (тыс.руб.)</t>
  </si>
  <si>
    <t>Стоимость оборудования (тыс.руб.) удельно</t>
  </si>
  <si>
    <t>Всего стоимость оборудования (тыс.руб.)</t>
  </si>
  <si>
    <t>Уст-ка разъединителя</t>
  </si>
  <si>
    <t>АИИС КУЭ</t>
  </si>
  <si>
    <t>Монтаж провода</t>
  </si>
  <si>
    <t>Установка счетчика</t>
  </si>
  <si>
    <t>Замена опор</t>
  </si>
  <si>
    <t>Демонтаж ВЛ-0,4 кВ</t>
  </si>
  <si>
    <t>Реконструкция ВЛ-0,4 кВ</t>
  </si>
  <si>
    <t>Дем.провода ВЛ-0,4 кВ</t>
  </si>
  <si>
    <t>КЛ-0,4 кВ</t>
  </si>
  <si>
    <t>Установка рубильника</t>
  </si>
  <si>
    <t>ВЛИ-0,4 кВ</t>
  </si>
  <si>
    <t>Замена провода на СИП</t>
  </si>
  <si>
    <t xml:space="preserve">Дем.провода </t>
  </si>
  <si>
    <t>1735529;1742755</t>
  </si>
  <si>
    <t>ВЛ-10 кВ</t>
  </si>
  <si>
    <t>ВЛ-0,4 кВ</t>
  </si>
  <si>
    <t>1748719;1750456;1750841;1752200;1752336;1752525;1752580;1752892;1753021;1753116;1753193;1753271;1753307</t>
  </si>
  <si>
    <t>1750926;1751334;1751486;1751723;1751867;1751998;1752083;1752289</t>
  </si>
  <si>
    <t>Приложение 1</t>
  </si>
  <si>
    <t>Календарный план выполнения работ</t>
  </si>
  <si>
    <t>№ п/п</t>
  </si>
  <si>
    <t>Наименование объекта и содержание работ</t>
  </si>
  <si>
    <t>График выполнения (в неделях с момента заключения договора)</t>
  </si>
  <si>
    <t>1.1</t>
  </si>
  <si>
    <t>Осмотр объекта строительства. Уточнение исходных данных</t>
  </si>
  <si>
    <t>1.2</t>
  </si>
  <si>
    <t>Разработка ПСД</t>
  </si>
  <si>
    <t>1.3</t>
  </si>
  <si>
    <t>Комплектация материалами и оборудованием</t>
  </si>
  <si>
    <t>1.4</t>
  </si>
  <si>
    <t xml:space="preserve">Выполнение строительно-монтажных и пуско-наладочных работ </t>
  </si>
  <si>
    <t>1.5</t>
  </si>
  <si>
    <t>Выполнение исполнительной и технической документации</t>
  </si>
  <si>
    <t>1.6</t>
  </si>
  <si>
    <t>Оформление и передача в УКС формы КС 14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</si>
  <si>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</si>
  <si>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</si>
  <si>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</si>
  <si>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</si>
  <si>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</si>
  <si>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</si>
  <si>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</si>
  <si>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</si>
  <si>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</si>
  <si>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</si>
  <si>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</si>
  <si>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</si>
  <si>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</si>
  <si>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</si>
  <si>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</si>
  <si>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</si>
  <si>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</si>
  <si>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</si>
  <si>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</si>
  <si>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</si>
  <si>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</si>
  <si>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</si>
  <si>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</si>
  <si>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</si>
  <si>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</si>
  <si>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</si>
  <si>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</si>
  <si>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</si>
  <si>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</si>
  <si>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</si>
  <si>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</si>
  <si>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</si>
  <si>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</si>
  <si>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</si>
  <si>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</si>
  <si>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</si>
  <si>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</si>
  <si>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</si>
  <si>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</si>
  <si>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</si>
  <si>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</si>
  <si>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</si>
  <si>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</si>
  <si>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</si>
  <si>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</si>
  <si>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</si>
  <si>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</si>
  <si>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</si>
  <si>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</si>
  <si>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</si>
  <si>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</si>
  <si>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</si>
  <si>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</si>
  <si>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</si>
  <si>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</si>
  <si>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</si>
  <si>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</si>
  <si>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</si>
  <si>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</si>
  <si>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</si>
  <si>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</si>
  <si>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</si>
  <si>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</si>
  <si>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</si>
  <si>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</si>
  <si>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</si>
  <si>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</si>
  <si>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</si>
  <si>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</si>
  <si>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</si>
  <si>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</si>
  <si>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</si>
  <si>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14.1</t>
  </si>
  <si>
    <t>14.2</t>
  </si>
  <si>
    <t>14.3</t>
  </si>
  <si>
    <t>14.4</t>
  </si>
  <si>
    <t>14.5</t>
  </si>
  <si>
    <t>14.6</t>
  </si>
  <si>
    <t>Строительство (реконструкция) ЛЭП для электроснабжения жи-лого дома,  расположенного в д. Матюшкино, 55 а</t>
  </si>
  <si>
    <t>Строительство (реконструкция) ЛЭП для электроснабжения жи-лого дома, расположенного в с. Тюнино, ул. Казинка</t>
  </si>
  <si>
    <t>Строительство (реконструкция) ЛЭП для электроснабжения сви-нофермы Репродуктор-7, расположенной слева от а/дороги с. Воловчик – п. Новый</t>
  </si>
  <si>
    <t>1748719  1750456  1750841  1752200  1752336  1752525  1752580  1752892  1753021  1753116  1753193  1753271  1753307</t>
  </si>
  <si>
    <t>Строительство (реконструкция) ЛЭП для электроснабжения жи-лых домов (13 шт), расположен-ных в с. Бутырки, ул. Сергеев-ская, 19, 21,23 ,25, 27, 29, 31, 33, 35, 37, 39, 41, 43</t>
  </si>
  <si>
    <t>1750926  1751334  1751486  1751723  1751867  1751998  1752083  1752289</t>
  </si>
  <si>
    <t>Строительство (реконструкция) ЛЭП для электроснабжения жи-лых домов (8 шт), расположен-ных в с. Бутырки, ул. Сергеев-ская, 1, 5, 7 ,9, 11, 13, 15, 17</t>
  </si>
  <si>
    <t>Строительство (реконструкция) ЛЭП для электроснабжения про-довольственного магазина, рас-положенного в с. Долгоруково, ул. К. Маркса, 19</t>
  </si>
  <si>
    <t>Строительство (реконструкция) ЛЭП для электроснабжения жи-лого дома,  расположенного в с. В. Казачье, ул. Молодежная, 19</t>
  </si>
  <si>
    <t>Строительство (реконструкция) ЛЭП для электроснабжения жи-лого дома,  расположенного в с. Болоховское, ул. Калиничева, 149</t>
  </si>
  <si>
    <t>Строительство (реконструкция) ЛЭП для электроснабжения жи-лого дома,  расположенного в с. Воробьевка, ул. Новая Деревня, 34</t>
  </si>
  <si>
    <t>Строительство (реконструкция) ЛЭП для электроснабжения18-ти кв. жилого дома, расположенного в г. Задонск, ул. Урицкого, 40</t>
  </si>
  <si>
    <t>Строительство (реконструкция) ЛЭП для электроснабжения жи-лого дома,  расположенного в с. Тюнино, ул. Казинка, 4</t>
  </si>
  <si>
    <t>Строительство (реконструкция) ЛЭП для электроснабжения жи-лого дома,  расположенного в с. Донское, ул. Новая</t>
  </si>
  <si>
    <t>Строительство (реконструкция) ЛЭП для электроснабжения жи-лого дома,  расположенного в с. Замятино</t>
  </si>
  <si>
    <t>1735529  1742755</t>
  </si>
  <si>
    <t>Строительство (реконструкция) ЛЭП для электроснабжения под-собного помещения, жилого дома,  расположенных в д. Серги-евка, ул. Садовая, 9 а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</si>
</sst>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rgb="FFC00000"/>
      <name val="Calibri"/>
      <family val="2"/>
      <charset val="204"/>
      <scheme val="minor"/>
    </font>
    <font>
      <b/>
      <sz val="8"/>
      <color rgb="FFC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1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3" xfId="0" applyFont="1" applyBorder="1"/>
    <xf numFmtId="0" fontId="6" fillId="0" borderId="9" xfId="0" applyFont="1" applyFill="1" applyBorder="1" applyAlignment="1">
      <alignment horizontal="center" vertical="center" wrapText="1"/>
    </xf>
    <xf numFmtId="0" fontId="4" fillId="0" borderId="4" xfId="0" applyFont="1" applyBorder="1"/>
    <xf numFmtId="164" fontId="0" fillId="0" borderId="10" xfId="0" applyNumberFormat="1" applyFont="1" applyBorder="1"/>
    <xf numFmtId="1" fontId="0" fillId="0" borderId="10" xfId="0" applyNumberFormat="1" applyFont="1" applyFill="1" applyBorder="1"/>
    <xf numFmtId="164" fontId="0" fillId="0" borderId="1" xfId="0" applyNumberFormat="1" applyFont="1" applyBorder="1"/>
    <xf numFmtId="1" fontId="0" fillId="0" borderId="1" xfId="0" applyNumberFormat="1" applyFont="1" applyFill="1" applyBorder="1"/>
    <xf numFmtId="164" fontId="0" fillId="0" borderId="3" xfId="0" applyNumberFormat="1" applyFont="1" applyBorder="1"/>
    <xf numFmtId="1" fontId="0" fillId="0" borderId="3" xfId="0" applyNumberFormat="1" applyFont="1" applyFill="1" applyBorder="1"/>
    <xf numFmtId="164" fontId="0" fillId="0" borderId="5" xfId="0" applyNumberFormat="1" applyFont="1" applyBorder="1"/>
    <xf numFmtId="1" fontId="0" fillId="0" borderId="5" xfId="0" applyNumberFormat="1" applyFont="1" applyFill="1" applyBorder="1"/>
    <xf numFmtId="164" fontId="0" fillId="0" borderId="9" xfId="0" applyNumberFormat="1" applyFont="1" applyBorder="1"/>
    <xf numFmtId="1" fontId="0" fillId="0" borderId="9" xfId="0" applyNumberFormat="1" applyFont="1" applyFill="1" applyBorder="1"/>
    <xf numFmtId="164" fontId="0" fillId="0" borderId="6" xfId="0" applyNumberFormat="1" applyFont="1" applyBorder="1"/>
    <xf numFmtId="1" fontId="0" fillId="0" borderId="6" xfId="0" applyNumberFormat="1" applyFont="1" applyFill="1" applyBorder="1"/>
    <xf numFmtId="164" fontId="0" fillId="0" borderId="4" xfId="0" applyNumberFormat="1" applyFont="1" applyBorder="1"/>
    <xf numFmtId="1" fontId="0" fillId="0" borderId="4" xfId="0" applyNumberFormat="1" applyFont="1" applyFill="1" applyBorder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/>
    <xf numFmtId="0" fontId="4" fillId="0" borderId="1" xfId="0" applyFont="1" applyBorder="1"/>
    <xf numFmtId="0" fontId="4" fillId="0" borderId="10" xfId="0" applyFont="1" applyBorder="1"/>
    <xf numFmtId="0" fontId="4" fillId="0" borderId="5" xfId="0" applyFont="1" applyBorder="1"/>
    <xf numFmtId="0" fontId="4" fillId="0" borderId="9" xfId="0" applyFont="1" applyBorder="1"/>
    <xf numFmtId="0" fontId="4" fillId="0" borderId="6" xfId="0" applyFont="1" applyBorder="1"/>
    <xf numFmtId="0" fontId="4" fillId="0" borderId="11" xfId="0" applyFont="1" applyBorder="1"/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>
      <pane ySplit="3" topLeftCell="A4" activePane="bottomLeft" state="frozen"/>
      <selection pane="bottomLeft" activeCell="P18" sqref="P18"/>
    </sheetView>
  </sheetViews>
  <sheetFormatPr defaultRowHeight="15"/>
  <cols>
    <col min="1" max="1" width="13.7109375" style="8" customWidth="1"/>
    <col min="2" max="2" width="23.7109375" customWidth="1"/>
    <col min="3" max="3" width="17.140625" style="3" customWidth="1"/>
    <col min="4" max="4" width="7.28515625" style="6" customWidth="1"/>
    <col min="5" max="8" width="17.140625" style="3" customWidth="1"/>
    <col min="9" max="9" width="19.140625" style="3" customWidth="1"/>
    <col min="10" max="10" width="20.7109375" style="3" customWidth="1"/>
    <col min="11" max="11" width="21.85546875" style="3" customWidth="1"/>
    <col min="12" max="12" width="10.140625" bestFit="1" customWidth="1"/>
  </cols>
  <sheetData>
    <row r="1" spans="1:11">
      <c r="A1" s="48" t="s">
        <v>10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9.5" thickBo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60.75" thickBot="1">
      <c r="A3" s="7" t="s">
        <v>0</v>
      </c>
      <c r="B3" s="2" t="s">
        <v>5</v>
      </c>
      <c r="C3" s="4" t="s">
        <v>9</v>
      </c>
      <c r="D3" s="5" t="s">
        <v>7</v>
      </c>
      <c r="E3" s="4" t="s">
        <v>14</v>
      </c>
      <c r="F3" s="9" t="s">
        <v>15</v>
      </c>
      <c r="G3" s="4" t="s">
        <v>12</v>
      </c>
      <c r="H3" s="9" t="s">
        <v>13</v>
      </c>
      <c r="I3" s="4" t="s">
        <v>11</v>
      </c>
      <c r="J3" s="9" t="s">
        <v>1</v>
      </c>
      <c r="K3" s="9" t="s">
        <v>4</v>
      </c>
    </row>
    <row r="4" spans="1:11">
      <c r="A4" s="40">
        <v>1555150</v>
      </c>
      <c r="B4" s="33" t="s">
        <v>16</v>
      </c>
      <c r="C4" s="16"/>
      <c r="D4" s="19">
        <v>2</v>
      </c>
      <c r="E4" s="16">
        <v>38.5</v>
      </c>
      <c r="F4" s="16">
        <f>D4*E4</f>
        <v>77</v>
      </c>
      <c r="G4" s="16">
        <v>2.5</v>
      </c>
      <c r="H4" s="16">
        <f>D4*G4</f>
        <v>5</v>
      </c>
      <c r="I4" s="16">
        <f t="shared" ref="I4" si="0">F4+H4</f>
        <v>82</v>
      </c>
      <c r="J4" s="16">
        <f t="shared" ref="J4:J6" si="1">I4*0.08</f>
        <v>6.5600000000000005</v>
      </c>
      <c r="K4" s="16">
        <f t="shared" ref="K4:K6" si="2">I4+J4</f>
        <v>88.56</v>
      </c>
    </row>
    <row r="5" spans="1:11">
      <c r="A5" s="40"/>
      <c r="B5" s="33" t="s">
        <v>19</v>
      </c>
      <c r="C5" s="16"/>
      <c r="D5" s="17">
        <v>2</v>
      </c>
      <c r="E5" s="16"/>
      <c r="F5" s="16"/>
      <c r="G5" s="16">
        <f>(6*1.6)*D5</f>
        <v>19.200000000000003</v>
      </c>
      <c r="H5" s="16">
        <f>G5</f>
        <v>19.200000000000003</v>
      </c>
      <c r="I5" s="16">
        <f>H5</f>
        <v>19.200000000000003</v>
      </c>
      <c r="J5" s="16">
        <f t="shared" si="1"/>
        <v>1.5360000000000003</v>
      </c>
      <c r="K5" s="16">
        <f t="shared" si="2"/>
        <v>20.736000000000004</v>
      </c>
    </row>
    <row r="6" spans="1:11" ht="15.75" thickBot="1">
      <c r="A6" s="40"/>
      <c r="B6" s="35" t="s">
        <v>17</v>
      </c>
      <c r="C6" s="20"/>
      <c r="D6" s="21">
        <v>2</v>
      </c>
      <c r="E6" s="20">
        <v>200</v>
      </c>
      <c r="F6" s="20">
        <f>D6*E6</f>
        <v>400</v>
      </c>
      <c r="G6" s="20">
        <v>60</v>
      </c>
      <c r="H6" s="20">
        <f>D6*G6</f>
        <v>120</v>
      </c>
      <c r="I6" s="20">
        <f t="shared" ref="I6" si="3">F6+H6</f>
        <v>520</v>
      </c>
      <c r="J6" s="20">
        <f t="shared" si="1"/>
        <v>41.6</v>
      </c>
      <c r="K6" s="20">
        <f t="shared" si="2"/>
        <v>561.6</v>
      </c>
    </row>
    <row r="7" spans="1:11" ht="15.75" thickTop="1">
      <c r="A7" s="39">
        <v>1815141</v>
      </c>
      <c r="B7" s="34" t="s">
        <v>2</v>
      </c>
      <c r="C7" s="14">
        <v>0.8</v>
      </c>
      <c r="D7" s="15"/>
      <c r="E7" s="14"/>
      <c r="F7" s="14"/>
      <c r="G7" s="14">
        <v>1300</v>
      </c>
      <c r="H7" s="14">
        <f t="shared" ref="H7:H8" si="4">C7*G7</f>
        <v>1040</v>
      </c>
      <c r="I7" s="14">
        <f t="shared" ref="I7:I8" si="5">C7*G7</f>
        <v>1040</v>
      </c>
      <c r="J7" s="14">
        <f t="shared" ref="J7:J9" si="6">I7*0.08</f>
        <v>83.2</v>
      </c>
      <c r="K7" s="14">
        <f t="shared" ref="K7:K9" si="7">I7+J7</f>
        <v>1123.2</v>
      </c>
    </row>
    <row r="8" spans="1:11">
      <c r="A8" s="40"/>
      <c r="B8" s="33" t="s">
        <v>3</v>
      </c>
      <c r="C8" s="16">
        <v>0.03</v>
      </c>
      <c r="D8" s="17"/>
      <c r="E8" s="16"/>
      <c r="F8" s="16"/>
      <c r="G8" s="16">
        <v>1300</v>
      </c>
      <c r="H8" s="16">
        <f t="shared" si="4"/>
        <v>39</v>
      </c>
      <c r="I8" s="16">
        <f t="shared" si="5"/>
        <v>39</v>
      </c>
      <c r="J8" s="16">
        <f t="shared" si="6"/>
        <v>3.12</v>
      </c>
      <c r="K8" s="16">
        <f t="shared" si="7"/>
        <v>42.12</v>
      </c>
    </row>
    <row r="9" spans="1:11">
      <c r="A9" s="40"/>
      <c r="B9" s="11" t="s">
        <v>6</v>
      </c>
      <c r="C9" s="18">
        <v>6.3E-2</v>
      </c>
      <c r="D9" s="19">
        <v>1</v>
      </c>
      <c r="E9" s="18">
        <v>237.29</v>
      </c>
      <c r="F9" s="18">
        <f>D9*E9</f>
        <v>237.29</v>
      </c>
      <c r="G9" s="18">
        <v>50</v>
      </c>
      <c r="H9" s="18">
        <f>G9</f>
        <v>50</v>
      </c>
      <c r="I9" s="18">
        <f>E9+G9</f>
        <v>287.28999999999996</v>
      </c>
      <c r="J9" s="18">
        <f t="shared" si="6"/>
        <v>22.983199999999997</v>
      </c>
      <c r="K9" s="18">
        <f t="shared" si="7"/>
        <v>310.27319999999997</v>
      </c>
    </row>
    <row r="10" spans="1:11">
      <c r="A10" s="40"/>
      <c r="B10" s="33" t="s">
        <v>23</v>
      </c>
      <c r="C10" s="16">
        <v>7.0000000000000007E-2</v>
      </c>
      <c r="D10" s="17"/>
      <c r="E10" s="16"/>
      <c r="F10" s="16"/>
      <c r="G10" s="16">
        <v>50</v>
      </c>
      <c r="H10" s="16">
        <f>C10*G10</f>
        <v>3.5000000000000004</v>
      </c>
      <c r="I10" s="16">
        <f>C10*G10</f>
        <v>3.5000000000000004</v>
      </c>
      <c r="J10" s="16">
        <f>I10*0.08</f>
        <v>0.28000000000000003</v>
      </c>
      <c r="K10" s="16">
        <f t="shared" ref="K10:K12" si="8">I10+J10</f>
        <v>3.7800000000000002</v>
      </c>
    </row>
    <row r="11" spans="1:11" ht="15.75" thickBot="1">
      <c r="A11" s="40"/>
      <c r="B11" s="37" t="s">
        <v>20</v>
      </c>
      <c r="C11" s="24"/>
      <c r="D11" s="21">
        <v>2</v>
      </c>
      <c r="E11" s="24"/>
      <c r="F11" s="24"/>
      <c r="G11" s="24">
        <v>24.916</v>
      </c>
      <c r="H11" s="24">
        <f>D11*G11</f>
        <v>49.832000000000001</v>
      </c>
      <c r="I11" s="24">
        <f>F11+H11</f>
        <v>49.832000000000001</v>
      </c>
      <c r="J11" s="24">
        <f t="shared" ref="J11" si="9">I11*0.08</f>
        <v>3.9865600000000003</v>
      </c>
      <c r="K11" s="24">
        <f>I11+J11</f>
        <v>53.818559999999998</v>
      </c>
    </row>
    <row r="12" spans="1:11" ht="15.75" thickTop="1">
      <c r="A12" s="39">
        <v>1780372</v>
      </c>
      <c r="B12" s="33" t="s">
        <v>24</v>
      </c>
      <c r="C12" s="16">
        <v>0.2</v>
      </c>
      <c r="D12" s="17"/>
      <c r="E12" s="16"/>
      <c r="F12" s="16"/>
      <c r="G12" s="16">
        <v>2000</v>
      </c>
      <c r="H12" s="16">
        <f>C12*G12</f>
        <v>400</v>
      </c>
      <c r="I12" s="16">
        <f>C12*G12</f>
        <v>400</v>
      </c>
      <c r="J12" s="16">
        <f>I12*0.08</f>
        <v>32</v>
      </c>
      <c r="K12" s="16">
        <f t="shared" si="8"/>
        <v>432</v>
      </c>
    </row>
    <row r="13" spans="1:11" ht="15.75" thickBot="1">
      <c r="A13" s="41"/>
      <c r="B13" s="37" t="s">
        <v>25</v>
      </c>
      <c r="C13" s="24"/>
      <c r="D13" s="25">
        <v>2</v>
      </c>
      <c r="E13" s="24">
        <v>1.43</v>
      </c>
      <c r="F13" s="24">
        <f>D13*E13</f>
        <v>2.86</v>
      </c>
      <c r="G13" s="24">
        <v>1</v>
      </c>
      <c r="H13" s="24">
        <f>D13*G13</f>
        <v>2</v>
      </c>
      <c r="I13" s="24">
        <f>F13+H13</f>
        <v>4.8599999999999994</v>
      </c>
      <c r="J13" s="24">
        <f t="shared" ref="J13:J14" si="10">I13*0.08</f>
        <v>0.38879999999999998</v>
      </c>
      <c r="K13" s="24">
        <f>I13+J13</f>
        <v>5.2487999999999992</v>
      </c>
    </row>
    <row r="14" spans="1:11" ht="16.5" thickTop="1" thickBot="1">
      <c r="A14" s="10">
        <v>1795267</v>
      </c>
      <c r="B14" s="35" t="s">
        <v>26</v>
      </c>
      <c r="C14" s="20">
        <v>0.18</v>
      </c>
      <c r="D14" s="21"/>
      <c r="E14" s="20"/>
      <c r="F14" s="20"/>
      <c r="G14" s="20">
        <v>1300</v>
      </c>
      <c r="H14" s="20">
        <f t="shared" ref="H14" si="11">C14*G14</f>
        <v>234</v>
      </c>
      <c r="I14" s="20">
        <f>C14*G14</f>
        <v>234</v>
      </c>
      <c r="J14" s="20">
        <f t="shared" si="10"/>
        <v>18.72</v>
      </c>
      <c r="K14" s="20">
        <f t="shared" ref="K14" si="12">I14+J14</f>
        <v>252.72</v>
      </c>
    </row>
    <row r="15" spans="1:11" ht="16.5" thickTop="1" thickBot="1">
      <c r="A15" s="10">
        <v>1588953</v>
      </c>
      <c r="B15" s="35" t="s">
        <v>3</v>
      </c>
      <c r="C15" s="20">
        <v>0.05</v>
      </c>
      <c r="D15" s="21"/>
      <c r="E15" s="20"/>
      <c r="F15" s="20"/>
      <c r="G15" s="20">
        <v>1300</v>
      </c>
      <c r="H15" s="20">
        <f t="shared" ref="H15:H16" si="13">C15*G15</f>
        <v>65</v>
      </c>
      <c r="I15" s="20">
        <f>C15*G15</f>
        <v>65</v>
      </c>
      <c r="J15" s="20">
        <f t="shared" ref="J15:J18" si="14">I15*0.08</f>
        <v>5.2</v>
      </c>
      <c r="K15" s="20">
        <f t="shared" ref="K15:K17" si="15">I15+J15</f>
        <v>70.2</v>
      </c>
    </row>
    <row r="16" spans="1:11" ht="15.75" thickTop="1">
      <c r="A16" s="39">
        <v>1742753</v>
      </c>
      <c r="B16" s="33" t="s">
        <v>3</v>
      </c>
      <c r="C16" s="16">
        <v>1.6E-2</v>
      </c>
      <c r="D16" s="17"/>
      <c r="E16" s="16"/>
      <c r="F16" s="16"/>
      <c r="G16" s="16">
        <v>1300</v>
      </c>
      <c r="H16" s="16">
        <f t="shared" si="13"/>
        <v>20.8</v>
      </c>
      <c r="I16" s="16">
        <f t="shared" ref="I16" si="16">C16*G16</f>
        <v>20.8</v>
      </c>
      <c r="J16" s="16">
        <f t="shared" si="14"/>
        <v>1.6640000000000001</v>
      </c>
      <c r="K16" s="16">
        <f t="shared" si="15"/>
        <v>22.464000000000002</v>
      </c>
    </row>
    <row r="17" spans="1:11">
      <c r="A17" s="40"/>
      <c r="B17" s="11" t="s">
        <v>6</v>
      </c>
      <c r="C17" s="18">
        <v>6.3E-2</v>
      </c>
      <c r="D17" s="19">
        <v>1</v>
      </c>
      <c r="E17" s="18">
        <v>237.29</v>
      </c>
      <c r="F17" s="18">
        <f>D17*E17</f>
        <v>237.29</v>
      </c>
      <c r="G17" s="18">
        <v>50</v>
      </c>
      <c r="H17" s="18">
        <f>G17</f>
        <v>50</v>
      </c>
      <c r="I17" s="18">
        <f>E17+G17</f>
        <v>287.28999999999996</v>
      </c>
      <c r="J17" s="18">
        <f t="shared" si="14"/>
        <v>22.983199999999997</v>
      </c>
      <c r="K17" s="18">
        <f t="shared" si="15"/>
        <v>310.27319999999997</v>
      </c>
    </row>
    <row r="18" spans="1:11">
      <c r="A18" s="40"/>
      <c r="B18" s="33" t="s">
        <v>20</v>
      </c>
      <c r="C18" s="16"/>
      <c r="D18" s="17">
        <v>1</v>
      </c>
      <c r="E18" s="16"/>
      <c r="F18" s="16"/>
      <c r="G18" s="16">
        <v>24.916</v>
      </c>
      <c r="H18" s="16">
        <v>24.916</v>
      </c>
      <c r="I18" s="16">
        <f>F18+H18</f>
        <v>24.916</v>
      </c>
      <c r="J18" s="16">
        <f t="shared" si="14"/>
        <v>1.9932800000000002</v>
      </c>
      <c r="K18" s="16">
        <f>I18+J18</f>
        <v>26.909279999999999</v>
      </c>
    </row>
    <row r="19" spans="1:11">
      <c r="A19" s="40"/>
      <c r="B19" s="11" t="s">
        <v>21</v>
      </c>
      <c r="C19" s="18">
        <v>0.2</v>
      </c>
      <c r="D19" s="19"/>
      <c r="E19" s="18"/>
      <c r="F19" s="18"/>
      <c r="G19" s="18">
        <v>50</v>
      </c>
      <c r="H19" s="18">
        <f>C19*G19</f>
        <v>10</v>
      </c>
      <c r="I19" s="18">
        <f>C19*G19</f>
        <v>10</v>
      </c>
      <c r="J19" s="18">
        <f>I19*0.08</f>
        <v>0.8</v>
      </c>
      <c r="K19" s="18">
        <f>I19+J19</f>
        <v>10.8</v>
      </c>
    </row>
    <row r="20" spans="1:11" ht="15.75" thickBot="1">
      <c r="A20" s="41"/>
      <c r="B20" s="37" t="s">
        <v>27</v>
      </c>
      <c r="C20" s="24">
        <v>0.3</v>
      </c>
      <c r="D20" s="25"/>
      <c r="E20" s="24"/>
      <c r="F20" s="24"/>
      <c r="G20" s="24">
        <v>445.71100000000001</v>
      </c>
      <c r="H20" s="24">
        <f>C20*G20</f>
        <v>133.7133</v>
      </c>
      <c r="I20" s="24">
        <f>C20*G20</f>
        <v>133.7133</v>
      </c>
      <c r="J20" s="24">
        <f>I20*0.08</f>
        <v>10.697064000000001</v>
      </c>
      <c r="K20" s="24">
        <f>I20+J20</f>
        <v>144.41036400000002</v>
      </c>
    </row>
    <row r="21" spans="1:11" ht="15.75" thickTop="1">
      <c r="A21" s="42" t="s">
        <v>29</v>
      </c>
      <c r="B21" s="34" t="s">
        <v>2</v>
      </c>
      <c r="C21" s="14">
        <v>0.7</v>
      </c>
      <c r="D21" s="15"/>
      <c r="E21" s="14"/>
      <c r="F21" s="14"/>
      <c r="G21" s="14">
        <v>1300</v>
      </c>
      <c r="H21" s="14">
        <f>C21*G21</f>
        <v>909.99999999999989</v>
      </c>
      <c r="I21" s="14">
        <f t="shared" ref="I21:I22" si="17">C21*G21</f>
        <v>909.99999999999989</v>
      </c>
      <c r="J21" s="14">
        <f t="shared" ref="J21:J23" si="18">I21*0.08</f>
        <v>72.8</v>
      </c>
      <c r="K21" s="14">
        <f t="shared" ref="K21:K25" si="19">I21+J21</f>
        <v>982.79999999999984</v>
      </c>
    </row>
    <row r="22" spans="1:11">
      <c r="A22" s="43"/>
      <c r="B22" s="33" t="s">
        <v>3</v>
      </c>
      <c r="C22" s="16">
        <v>0.04</v>
      </c>
      <c r="D22" s="17"/>
      <c r="E22" s="16"/>
      <c r="F22" s="16"/>
      <c r="G22" s="16">
        <v>1300</v>
      </c>
      <c r="H22" s="16">
        <f t="shared" ref="H22" si="20">C22*G22</f>
        <v>52</v>
      </c>
      <c r="I22" s="16">
        <f t="shared" si="17"/>
        <v>52</v>
      </c>
      <c r="J22" s="16">
        <f t="shared" si="18"/>
        <v>4.16</v>
      </c>
      <c r="K22" s="16">
        <f t="shared" si="19"/>
        <v>56.16</v>
      </c>
    </row>
    <row r="23" spans="1:11">
      <c r="A23" s="43"/>
      <c r="B23" s="33" t="s">
        <v>6</v>
      </c>
      <c r="C23" s="16">
        <v>6.3E-2</v>
      </c>
      <c r="D23" s="17">
        <v>1</v>
      </c>
      <c r="E23" s="16">
        <v>237.29</v>
      </c>
      <c r="F23" s="16">
        <f>D23*E23</f>
        <v>237.29</v>
      </c>
      <c r="G23" s="16">
        <v>50</v>
      </c>
      <c r="H23" s="16">
        <f>D23*G23</f>
        <v>50</v>
      </c>
      <c r="I23" s="16">
        <f>E23+G23</f>
        <v>287.28999999999996</v>
      </c>
      <c r="J23" s="16">
        <f t="shared" si="18"/>
        <v>22.983199999999997</v>
      </c>
      <c r="K23" s="16">
        <f t="shared" si="19"/>
        <v>310.27319999999997</v>
      </c>
    </row>
    <row r="24" spans="1:11">
      <c r="A24" s="43"/>
      <c r="B24" s="11" t="s">
        <v>18</v>
      </c>
      <c r="C24" s="18">
        <v>0.1</v>
      </c>
      <c r="D24" s="19"/>
      <c r="E24" s="18"/>
      <c r="F24" s="18"/>
      <c r="G24" s="18">
        <v>662</v>
      </c>
      <c r="H24" s="18">
        <f t="shared" ref="H24" si="21">C24*G24</f>
        <v>66.2</v>
      </c>
      <c r="I24" s="18">
        <f>C24*G24</f>
        <v>66.2</v>
      </c>
      <c r="J24" s="18">
        <f>I24*0.08</f>
        <v>5.2960000000000003</v>
      </c>
      <c r="K24" s="18">
        <f t="shared" si="19"/>
        <v>71.496000000000009</v>
      </c>
    </row>
    <row r="25" spans="1:11">
      <c r="A25" s="43"/>
      <c r="B25" s="33" t="s">
        <v>28</v>
      </c>
      <c r="C25" s="16">
        <v>7.0000000000000007E-2</v>
      </c>
      <c r="D25" s="17"/>
      <c r="E25" s="16"/>
      <c r="F25" s="16"/>
      <c r="G25" s="16">
        <v>50</v>
      </c>
      <c r="H25" s="16">
        <f>C25*G25</f>
        <v>3.5000000000000004</v>
      </c>
      <c r="I25" s="16">
        <f>C25*G25</f>
        <v>3.5000000000000004</v>
      </c>
      <c r="J25" s="16">
        <f>I25*0.08</f>
        <v>0.28000000000000003</v>
      </c>
      <c r="K25" s="16">
        <f t="shared" si="19"/>
        <v>3.7800000000000002</v>
      </c>
    </row>
    <row r="26" spans="1:11" ht="15.75" thickBot="1">
      <c r="A26" s="44"/>
      <c r="B26" s="37" t="s">
        <v>20</v>
      </c>
      <c r="C26" s="24"/>
      <c r="D26" s="21">
        <v>2</v>
      </c>
      <c r="E26" s="24"/>
      <c r="F26" s="24"/>
      <c r="G26" s="24">
        <v>24.916</v>
      </c>
      <c r="H26" s="24">
        <f>D26*G26</f>
        <v>49.832000000000001</v>
      </c>
      <c r="I26" s="24">
        <f>F26+H26</f>
        <v>49.832000000000001</v>
      </c>
      <c r="J26" s="24">
        <f t="shared" ref="J26:J29" si="22">I26*0.08</f>
        <v>3.9865600000000003</v>
      </c>
      <c r="K26" s="24">
        <f>I26+J26</f>
        <v>53.818559999999998</v>
      </c>
    </row>
    <row r="27" spans="1:11" ht="28.5" customHeight="1" thickTop="1">
      <c r="A27" s="45" t="s">
        <v>32</v>
      </c>
      <c r="B27" s="34" t="s">
        <v>30</v>
      </c>
      <c r="C27" s="14">
        <v>0.43</v>
      </c>
      <c r="D27" s="15"/>
      <c r="E27" s="14"/>
      <c r="F27" s="14"/>
      <c r="G27" s="14">
        <v>1300</v>
      </c>
      <c r="H27" s="14">
        <f>C27*G27</f>
        <v>559</v>
      </c>
      <c r="I27" s="14">
        <f>C27*G27</f>
        <v>559</v>
      </c>
      <c r="J27" s="14">
        <f t="shared" si="22"/>
        <v>44.72</v>
      </c>
      <c r="K27" s="14">
        <f t="shared" ref="K27:K29" si="23">I27+J27</f>
        <v>603.72</v>
      </c>
    </row>
    <row r="28" spans="1:11" ht="24.75" customHeight="1">
      <c r="A28" s="46"/>
      <c r="B28" s="33" t="s">
        <v>31</v>
      </c>
      <c r="C28" s="16">
        <v>0.18</v>
      </c>
      <c r="D28" s="17"/>
      <c r="E28" s="16"/>
      <c r="F28" s="16"/>
      <c r="G28" s="16">
        <v>1300</v>
      </c>
      <c r="H28" s="16">
        <f t="shared" ref="H28" si="24">C28*G28</f>
        <v>234</v>
      </c>
      <c r="I28" s="16">
        <f t="shared" ref="I28" si="25">C28*G28</f>
        <v>234</v>
      </c>
      <c r="J28" s="16">
        <f t="shared" si="22"/>
        <v>18.72</v>
      </c>
      <c r="K28" s="16">
        <f t="shared" si="23"/>
        <v>252.72</v>
      </c>
    </row>
    <row r="29" spans="1:11" ht="31.5" customHeight="1" thickBot="1">
      <c r="A29" s="47"/>
      <c r="B29" s="35" t="s">
        <v>6</v>
      </c>
      <c r="C29" s="20">
        <v>0.1</v>
      </c>
      <c r="D29" s="21">
        <v>1</v>
      </c>
      <c r="E29" s="20">
        <v>275.42</v>
      </c>
      <c r="F29" s="20">
        <f>D29*E29</f>
        <v>275.42</v>
      </c>
      <c r="G29" s="20">
        <v>50</v>
      </c>
      <c r="H29" s="20">
        <f>G29*D29</f>
        <v>50</v>
      </c>
      <c r="I29" s="20">
        <f>E29+G29</f>
        <v>325.42</v>
      </c>
      <c r="J29" s="20">
        <f t="shared" si="22"/>
        <v>26.033600000000003</v>
      </c>
      <c r="K29" s="20">
        <f t="shared" si="23"/>
        <v>351.45359999999999</v>
      </c>
    </row>
    <row r="30" spans="1:11" ht="55.5" customHeight="1" thickTop="1" thickBot="1">
      <c r="A30" s="12" t="s">
        <v>33</v>
      </c>
      <c r="B30" s="36" t="s">
        <v>31</v>
      </c>
      <c r="C30" s="22">
        <v>0.26600000000000001</v>
      </c>
      <c r="D30" s="23"/>
      <c r="E30" s="22"/>
      <c r="F30" s="22"/>
      <c r="G30" s="22">
        <v>1300</v>
      </c>
      <c r="H30" s="22">
        <f t="shared" ref="H30:H32" si="26">C30*G30</f>
        <v>345.8</v>
      </c>
      <c r="I30" s="22">
        <f t="shared" ref="I30:I32" si="27">C30*G30</f>
        <v>345.8</v>
      </c>
      <c r="J30" s="22">
        <f t="shared" ref="J30:J34" si="28">I30*0.08</f>
        <v>27.664000000000001</v>
      </c>
      <c r="K30" s="22">
        <f t="shared" ref="K30:K34" si="29">I30+J30</f>
        <v>373.464</v>
      </c>
    </row>
    <row r="31" spans="1:11" ht="15.75" thickTop="1">
      <c r="A31" s="39">
        <v>1798102</v>
      </c>
      <c r="B31" s="34" t="s">
        <v>2</v>
      </c>
      <c r="C31" s="14">
        <v>0.02</v>
      </c>
      <c r="D31" s="15"/>
      <c r="E31" s="14"/>
      <c r="F31" s="14"/>
      <c r="G31" s="14">
        <v>1300</v>
      </c>
      <c r="H31" s="14">
        <f t="shared" si="26"/>
        <v>26</v>
      </c>
      <c r="I31" s="14">
        <f t="shared" si="27"/>
        <v>26</v>
      </c>
      <c r="J31" s="14">
        <f t="shared" si="28"/>
        <v>2.08</v>
      </c>
      <c r="K31" s="14">
        <f t="shared" si="29"/>
        <v>28.08</v>
      </c>
    </row>
    <row r="32" spans="1:11">
      <c r="A32" s="40"/>
      <c r="B32" s="33" t="s">
        <v>3</v>
      </c>
      <c r="C32" s="16">
        <v>1.4999999999999999E-2</v>
      </c>
      <c r="D32" s="17"/>
      <c r="E32" s="16"/>
      <c r="F32" s="16"/>
      <c r="G32" s="16">
        <v>1300</v>
      </c>
      <c r="H32" s="16">
        <f t="shared" si="26"/>
        <v>19.5</v>
      </c>
      <c r="I32" s="16">
        <f t="shared" si="27"/>
        <v>19.5</v>
      </c>
      <c r="J32" s="16">
        <f t="shared" si="28"/>
        <v>1.56</v>
      </c>
      <c r="K32" s="16">
        <f t="shared" si="29"/>
        <v>21.06</v>
      </c>
    </row>
    <row r="33" spans="1:11" ht="15.75" thickBot="1">
      <c r="A33" s="41"/>
      <c r="B33" s="37" t="s">
        <v>6</v>
      </c>
      <c r="C33" s="24">
        <v>0.1</v>
      </c>
      <c r="D33" s="25">
        <v>1</v>
      </c>
      <c r="E33" s="24">
        <v>275.42</v>
      </c>
      <c r="F33" s="24">
        <f>D33*E33</f>
        <v>275.42</v>
      </c>
      <c r="G33" s="24">
        <v>50</v>
      </c>
      <c r="H33" s="24">
        <f>G33*D33</f>
        <v>50</v>
      </c>
      <c r="I33" s="24">
        <f>E33+G33</f>
        <v>325.42</v>
      </c>
      <c r="J33" s="24">
        <f t="shared" si="28"/>
        <v>26.033600000000003</v>
      </c>
      <c r="K33" s="24">
        <f t="shared" si="29"/>
        <v>351.45359999999999</v>
      </c>
    </row>
    <row r="34" spans="1:11" ht="16.5" thickTop="1" thickBot="1">
      <c r="A34" s="10">
        <v>1811714</v>
      </c>
      <c r="B34" s="35" t="s">
        <v>26</v>
      </c>
      <c r="C34" s="20">
        <v>0.3</v>
      </c>
      <c r="D34" s="21"/>
      <c r="E34" s="20"/>
      <c r="F34" s="20"/>
      <c r="G34" s="20">
        <v>1300</v>
      </c>
      <c r="H34" s="20">
        <f t="shared" ref="H34" si="30">C34*G34</f>
        <v>390</v>
      </c>
      <c r="I34" s="20">
        <f>C34*G34</f>
        <v>390</v>
      </c>
      <c r="J34" s="20">
        <f t="shared" si="28"/>
        <v>31.2</v>
      </c>
      <c r="K34" s="20">
        <f t="shared" si="29"/>
        <v>421.2</v>
      </c>
    </row>
    <row r="35" spans="1:11" ht="15.75" thickTop="1">
      <c r="A35" s="39">
        <v>1832044</v>
      </c>
      <c r="B35" s="38" t="s">
        <v>22</v>
      </c>
      <c r="C35" s="16">
        <v>0.8</v>
      </c>
      <c r="D35" s="17"/>
      <c r="E35" s="16"/>
      <c r="F35" s="16"/>
      <c r="G35" s="16">
        <v>630.91200000000003</v>
      </c>
      <c r="H35" s="16">
        <f>C35*G35</f>
        <v>504.72960000000006</v>
      </c>
      <c r="I35" s="16">
        <f>C35*G35</f>
        <v>504.72960000000006</v>
      </c>
      <c r="J35" s="16">
        <f>I35*0.08</f>
        <v>40.378368000000009</v>
      </c>
      <c r="K35" s="16">
        <f>I35+J35</f>
        <v>545.10796800000003</v>
      </c>
    </row>
    <row r="36" spans="1:11">
      <c r="A36" s="40"/>
      <c r="B36" s="33" t="s">
        <v>20</v>
      </c>
      <c r="C36" s="16"/>
      <c r="D36" s="17">
        <v>22</v>
      </c>
      <c r="E36" s="16"/>
      <c r="F36" s="16"/>
      <c r="G36" s="16">
        <v>24.916</v>
      </c>
      <c r="H36" s="16">
        <f>D36*G36</f>
        <v>548.15200000000004</v>
      </c>
      <c r="I36" s="16">
        <f>F36+H36</f>
        <v>548.15200000000004</v>
      </c>
      <c r="J36" s="16">
        <f t="shared" ref="J36" si="31">I36*0.08</f>
        <v>43.852160000000005</v>
      </c>
      <c r="K36" s="16">
        <f>I36+J36</f>
        <v>592.00416000000007</v>
      </c>
    </row>
    <row r="37" spans="1:11" ht="15.75" thickBot="1">
      <c r="A37" s="41"/>
      <c r="B37" s="35" t="s">
        <v>27</v>
      </c>
      <c r="C37" s="20">
        <v>0.48</v>
      </c>
      <c r="D37" s="21"/>
      <c r="E37" s="20"/>
      <c r="F37" s="20"/>
      <c r="G37" s="20">
        <v>445.71100000000001</v>
      </c>
      <c r="H37" s="20">
        <f>C37*G37</f>
        <v>213.94128000000001</v>
      </c>
      <c r="I37" s="20">
        <f>C37*G37</f>
        <v>213.94128000000001</v>
      </c>
      <c r="J37" s="20">
        <f>I37*0.08</f>
        <v>17.115302400000001</v>
      </c>
      <c r="K37" s="20">
        <f>I37+J37</f>
        <v>231.0565824</v>
      </c>
    </row>
    <row r="38" spans="1:11" ht="15" customHeight="1" thickTop="1">
      <c r="A38" s="39">
        <v>1841166</v>
      </c>
      <c r="B38" s="34" t="s">
        <v>30</v>
      </c>
      <c r="C38" s="14">
        <v>0.2</v>
      </c>
      <c r="D38" s="15"/>
      <c r="E38" s="14"/>
      <c r="F38" s="14"/>
      <c r="G38" s="14">
        <v>1300</v>
      </c>
      <c r="H38" s="14">
        <f t="shared" ref="H38:H39" si="32">C38*G38</f>
        <v>260</v>
      </c>
      <c r="I38" s="14">
        <f t="shared" ref="I38" si="33">C38*G38</f>
        <v>260</v>
      </c>
      <c r="J38" s="14">
        <f t="shared" ref="J38:J40" si="34">I38*0.08</f>
        <v>20.8</v>
      </c>
      <c r="K38" s="14">
        <f t="shared" ref="K38:K41" si="35">I38+J38</f>
        <v>280.8</v>
      </c>
    </row>
    <row r="39" spans="1:11" ht="15" customHeight="1">
      <c r="A39" s="40"/>
      <c r="B39" s="33" t="s">
        <v>26</v>
      </c>
      <c r="C39" s="16">
        <v>0.05</v>
      </c>
      <c r="D39" s="17"/>
      <c r="E39" s="16"/>
      <c r="F39" s="16"/>
      <c r="G39" s="16">
        <v>1300</v>
      </c>
      <c r="H39" s="16">
        <f t="shared" si="32"/>
        <v>65</v>
      </c>
      <c r="I39" s="16">
        <f>C39*G39</f>
        <v>65</v>
      </c>
      <c r="J39" s="16">
        <f t="shared" si="34"/>
        <v>5.2</v>
      </c>
      <c r="K39" s="16">
        <f t="shared" si="35"/>
        <v>70.2</v>
      </c>
    </row>
    <row r="40" spans="1:11">
      <c r="A40" s="40"/>
      <c r="B40" s="11" t="s">
        <v>6</v>
      </c>
      <c r="C40" s="18">
        <v>0.1</v>
      </c>
      <c r="D40" s="19">
        <v>1</v>
      </c>
      <c r="E40" s="18">
        <v>275.42</v>
      </c>
      <c r="F40" s="18">
        <f>D40*E40</f>
        <v>275.42</v>
      </c>
      <c r="G40" s="18">
        <v>50</v>
      </c>
      <c r="H40" s="18">
        <f>G40*D40</f>
        <v>50</v>
      </c>
      <c r="I40" s="18">
        <f>E40+G40</f>
        <v>325.42</v>
      </c>
      <c r="J40" s="18">
        <f t="shared" si="34"/>
        <v>26.033600000000003</v>
      </c>
      <c r="K40" s="18">
        <f t="shared" si="35"/>
        <v>351.45359999999999</v>
      </c>
    </row>
    <row r="41" spans="1:11">
      <c r="A41" s="40"/>
      <c r="B41" s="13" t="s">
        <v>18</v>
      </c>
      <c r="C41" s="26">
        <v>0.15</v>
      </c>
      <c r="D41" s="27"/>
      <c r="E41" s="26"/>
      <c r="F41" s="26"/>
      <c r="G41" s="26">
        <v>662</v>
      </c>
      <c r="H41" s="26">
        <f t="shared" ref="H41" si="36">C41*G41</f>
        <v>99.3</v>
      </c>
      <c r="I41" s="26">
        <f>C41*G41</f>
        <v>99.3</v>
      </c>
      <c r="J41" s="26">
        <f>I41*0.08</f>
        <v>7.944</v>
      </c>
      <c r="K41" s="26">
        <f t="shared" si="35"/>
        <v>107.244</v>
      </c>
    </row>
    <row r="42" spans="1:11" ht="15.75" thickBot="1">
      <c r="A42" s="41"/>
      <c r="B42" s="37" t="s">
        <v>21</v>
      </c>
      <c r="C42" s="24">
        <v>0.15</v>
      </c>
      <c r="D42" s="25"/>
      <c r="E42" s="24"/>
      <c r="F42" s="24"/>
      <c r="G42" s="24">
        <v>50</v>
      </c>
      <c r="H42" s="24">
        <f>C42*G42</f>
        <v>7.5</v>
      </c>
      <c r="I42" s="24">
        <f>C42*G42</f>
        <v>7.5</v>
      </c>
      <c r="J42" s="24">
        <f>I42*0.08</f>
        <v>0.6</v>
      </c>
      <c r="K42" s="24">
        <f>I42+J42</f>
        <v>8.1</v>
      </c>
    </row>
    <row r="43" spans="1:11" ht="16.5" thickTop="1" thickBot="1">
      <c r="A43" s="10">
        <v>1839212</v>
      </c>
      <c r="B43" s="35" t="s">
        <v>26</v>
      </c>
      <c r="C43" s="20">
        <v>0.13</v>
      </c>
      <c r="D43" s="21"/>
      <c r="E43" s="20"/>
      <c r="F43" s="20"/>
      <c r="G43" s="20">
        <v>1300</v>
      </c>
      <c r="H43" s="20">
        <f t="shared" ref="H43" si="37">C43*G43</f>
        <v>169</v>
      </c>
      <c r="I43" s="20">
        <f>C43*G43</f>
        <v>169</v>
      </c>
      <c r="J43" s="20">
        <f t="shared" ref="J43" si="38">I43*0.08</f>
        <v>13.52</v>
      </c>
      <c r="K43" s="20">
        <f t="shared" ref="K43" si="39">I43+J43</f>
        <v>182.52</v>
      </c>
    </row>
    <row r="44" spans="1:11" ht="15.75" thickTop="1">
      <c r="F44" s="3">
        <f t="shared" ref="F44:K44" si="40">SUM(F4:F43)</f>
        <v>2017.9900000000002</v>
      </c>
      <c r="H44" s="3">
        <f t="shared" si="40"/>
        <v>6990.4161800000002</v>
      </c>
      <c r="I44" s="3">
        <f t="shared" si="40"/>
        <v>9008.4061799999999</v>
      </c>
      <c r="J44" s="3">
        <f t="shared" si="40"/>
        <v>720.67249440000001</v>
      </c>
      <c r="K44" s="3">
        <f t="shared" si="40"/>
        <v>9729.0786744000015</v>
      </c>
    </row>
  </sheetData>
  <autoFilter ref="A3:L44">
    <filterColumn colId="3"/>
    <filterColumn colId="4"/>
    <filterColumn colId="5"/>
    <filterColumn colId="6"/>
    <filterColumn colId="7"/>
  </autoFilter>
  <mergeCells count="11">
    <mergeCell ref="A1:K1"/>
    <mergeCell ref="A4:A6"/>
    <mergeCell ref="A2:K2"/>
    <mergeCell ref="A7:A11"/>
    <mergeCell ref="A12:A13"/>
    <mergeCell ref="A38:A42"/>
    <mergeCell ref="A16:A20"/>
    <mergeCell ref="A21:A26"/>
    <mergeCell ref="A27:A29"/>
    <mergeCell ref="A31:A33"/>
    <mergeCell ref="A35:A3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>
      <pane ySplit="3" topLeftCell="A13" activePane="bottomLeft" state="frozen"/>
      <selection pane="bottomLeft" activeCell="O37" sqref="O37"/>
    </sheetView>
  </sheetViews>
  <sheetFormatPr defaultRowHeight="15"/>
  <cols>
    <col min="1" max="1" width="13.7109375" style="8" customWidth="1"/>
    <col min="2" max="2" width="23.7109375" customWidth="1"/>
    <col min="3" max="3" width="17.140625" style="3" customWidth="1"/>
    <col min="4" max="4" width="7.28515625" style="6" customWidth="1"/>
    <col min="5" max="8" width="17.140625" style="3" customWidth="1"/>
    <col min="9" max="9" width="19.140625" style="3" customWidth="1"/>
    <col min="10" max="10" width="20.7109375" style="3" customWidth="1"/>
    <col min="11" max="11" width="21.85546875" style="3" customWidth="1"/>
    <col min="12" max="12" width="10.140625" bestFit="1" customWidth="1"/>
  </cols>
  <sheetData>
    <row r="1" spans="1:11">
      <c r="A1" s="48" t="s">
        <v>8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9.5" thickBo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60.75" thickBot="1">
      <c r="A3" s="7" t="s">
        <v>0</v>
      </c>
      <c r="B3" s="2" t="s">
        <v>5</v>
      </c>
      <c r="C3" s="4" t="s">
        <v>9</v>
      </c>
      <c r="D3" s="5" t="s">
        <v>7</v>
      </c>
      <c r="E3" s="4" t="s">
        <v>14</v>
      </c>
      <c r="F3" s="9" t="s">
        <v>15</v>
      </c>
      <c r="G3" s="4" t="s">
        <v>12</v>
      </c>
      <c r="H3" s="9" t="s">
        <v>13</v>
      </c>
      <c r="I3" s="4" t="s">
        <v>11</v>
      </c>
      <c r="J3" s="9" t="s">
        <v>1</v>
      </c>
      <c r="K3" s="9" t="s">
        <v>4</v>
      </c>
    </row>
    <row r="4" spans="1:11">
      <c r="A4" s="40">
        <v>1555150</v>
      </c>
      <c r="B4" s="1" t="s">
        <v>16</v>
      </c>
      <c r="C4" s="16"/>
      <c r="D4" s="19">
        <v>2</v>
      </c>
      <c r="E4" s="16">
        <f>'2011'!F4</f>
        <v>77</v>
      </c>
      <c r="F4" s="16">
        <f>E4*3.27/3.55</f>
        <v>70.926760563380284</v>
      </c>
      <c r="G4" s="16">
        <f>'2011'!H4</f>
        <v>5</v>
      </c>
      <c r="H4" s="16">
        <f>G4*4.74/4.85</f>
        <v>4.8865979381443312</v>
      </c>
      <c r="I4" s="16">
        <f>F4+H4</f>
        <v>75.813358501524618</v>
      </c>
      <c r="J4" s="16">
        <f>'2011'!J4*3.13/3.31</f>
        <v>6.2032628398791543</v>
      </c>
      <c r="K4" s="16">
        <f t="shared" ref="K4:K12" si="0">I4+J4</f>
        <v>82.016621341403777</v>
      </c>
    </row>
    <row r="5" spans="1:11">
      <c r="A5" s="40"/>
      <c r="B5" s="1" t="s">
        <v>19</v>
      </c>
      <c r="C5" s="16"/>
      <c r="D5" s="17">
        <v>2</v>
      </c>
      <c r="E5" s="16"/>
      <c r="F5" s="16"/>
      <c r="G5" s="16">
        <f>'2011'!H5</f>
        <v>19.200000000000003</v>
      </c>
      <c r="H5" s="16">
        <f t="shared" ref="H5:H43" si="1">G5*4.74/4.85</f>
        <v>18.764536082474233</v>
      </c>
      <c r="I5" s="16">
        <f t="shared" ref="I5:I14" si="2">F5+H5</f>
        <v>18.764536082474233</v>
      </c>
      <c r="J5" s="16">
        <f>'2011'!J5*3.13/3.31</f>
        <v>1.4524712990936557</v>
      </c>
      <c r="K5" s="16">
        <f t="shared" si="0"/>
        <v>20.217007381567889</v>
      </c>
    </row>
    <row r="6" spans="1:11" ht="15.75" thickBot="1">
      <c r="A6" s="40"/>
      <c r="B6" s="35" t="s">
        <v>17</v>
      </c>
      <c r="C6" s="20"/>
      <c r="D6" s="21">
        <v>2</v>
      </c>
      <c r="E6" s="24">
        <f>'2011'!F6</f>
        <v>400</v>
      </c>
      <c r="F6" s="24">
        <f t="shared" ref="F6:F40" si="3">E6*3.27/3.55</f>
        <v>368.45070422535213</v>
      </c>
      <c r="G6" s="24">
        <f>'2011'!H6</f>
        <v>120</v>
      </c>
      <c r="H6" s="24">
        <f t="shared" si="1"/>
        <v>117.27835051546394</v>
      </c>
      <c r="I6" s="24">
        <f t="shared" si="2"/>
        <v>485.72905474081608</v>
      </c>
      <c r="J6" s="24">
        <f>'2011'!J6*3.13/3.31</f>
        <v>39.33776435045317</v>
      </c>
      <c r="K6" s="20">
        <f t="shared" si="0"/>
        <v>525.06681909126928</v>
      </c>
    </row>
    <row r="7" spans="1:11" ht="15.75" thickTop="1">
      <c r="A7" s="39">
        <v>1815141</v>
      </c>
      <c r="B7" s="34" t="s">
        <v>2</v>
      </c>
      <c r="C7" s="14">
        <v>0.8</v>
      </c>
      <c r="D7" s="15"/>
      <c r="E7" s="18"/>
      <c r="F7" s="18"/>
      <c r="G7" s="18">
        <f>'2011'!H7</f>
        <v>1040</v>
      </c>
      <c r="H7" s="18">
        <f t="shared" si="1"/>
        <v>1016.4123711340208</v>
      </c>
      <c r="I7" s="18">
        <f t="shared" si="2"/>
        <v>1016.4123711340208</v>
      </c>
      <c r="J7" s="18">
        <f>'2011'!J7*3.13/3.31</f>
        <v>78.675528700906341</v>
      </c>
      <c r="K7" s="14">
        <f t="shared" si="0"/>
        <v>1095.0878998349272</v>
      </c>
    </row>
    <row r="8" spans="1:11">
      <c r="A8" s="40"/>
      <c r="B8" s="33" t="s">
        <v>3</v>
      </c>
      <c r="C8" s="16">
        <v>0.03</v>
      </c>
      <c r="D8" s="17"/>
      <c r="E8" s="16"/>
      <c r="F8" s="16"/>
      <c r="G8" s="16">
        <f>'2011'!H8</f>
        <v>39</v>
      </c>
      <c r="H8" s="16">
        <f t="shared" si="1"/>
        <v>38.11546391752578</v>
      </c>
      <c r="I8" s="16">
        <f t="shared" si="2"/>
        <v>38.11546391752578</v>
      </c>
      <c r="J8" s="16">
        <f>'2011'!J8*3.13/3.31</f>
        <v>2.9503323262839878</v>
      </c>
      <c r="K8" s="16">
        <f t="shared" si="0"/>
        <v>41.065796243809771</v>
      </c>
    </row>
    <row r="9" spans="1:11">
      <c r="A9" s="40"/>
      <c r="B9" s="11" t="s">
        <v>6</v>
      </c>
      <c r="C9" s="18">
        <v>6.3E-2</v>
      </c>
      <c r="D9" s="19">
        <v>1</v>
      </c>
      <c r="E9" s="16">
        <f>'2011'!F9</f>
        <v>237.29</v>
      </c>
      <c r="F9" s="16">
        <f t="shared" si="3"/>
        <v>218.57416901408453</v>
      </c>
      <c r="G9" s="16">
        <f>'2011'!H9</f>
        <v>50</v>
      </c>
      <c r="H9" s="16">
        <f t="shared" si="1"/>
        <v>48.865979381443303</v>
      </c>
      <c r="I9" s="16">
        <f t="shared" si="2"/>
        <v>267.44014839552784</v>
      </c>
      <c r="J9" s="16">
        <f>'2011'!J9*3.13/3.31</f>
        <v>21.733358308157094</v>
      </c>
      <c r="K9" s="18">
        <f t="shared" si="0"/>
        <v>289.17350670368495</v>
      </c>
    </row>
    <row r="10" spans="1:11">
      <c r="A10" s="40"/>
      <c r="B10" s="33" t="s">
        <v>23</v>
      </c>
      <c r="C10" s="16">
        <v>7.0000000000000007E-2</v>
      </c>
      <c r="D10" s="17"/>
      <c r="E10" s="16"/>
      <c r="F10" s="16"/>
      <c r="G10" s="16">
        <f>'2011'!H10</f>
        <v>3.5000000000000004</v>
      </c>
      <c r="H10" s="16">
        <f t="shared" si="1"/>
        <v>3.4206185567010321</v>
      </c>
      <c r="I10" s="16">
        <f t="shared" si="2"/>
        <v>3.4206185567010321</v>
      </c>
      <c r="J10" s="16">
        <f>'2011'!J10*3.13/3.31</f>
        <v>0.26477341389728098</v>
      </c>
      <c r="K10" s="16">
        <f t="shared" si="0"/>
        <v>3.6853919705983129</v>
      </c>
    </row>
    <row r="11" spans="1:11" ht="15.75" thickBot="1">
      <c r="A11" s="40"/>
      <c r="B11" s="37" t="s">
        <v>20</v>
      </c>
      <c r="C11" s="24"/>
      <c r="D11" s="21">
        <v>2</v>
      </c>
      <c r="E11" s="24"/>
      <c r="F11" s="24"/>
      <c r="G11" s="24">
        <f>'2011'!H11</f>
        <v>49.832000000000001</v>
      </c>
      <c r="H11" s="24">
        <f t="shared" si="1"/>
        <v>48.701789690721654</v>
      </c>
      <c r="I11" s="24">
        <f t="shared" si="2"/>
        <v>48.701789690721654</v>
      </c>
      <c r="J11" s="24">
        <f>'2011'!J11*3.13/3.31</f>
        <v>3.769768217522659</v>
      </c>
      <c r="K11" s="24">
        <f>I11+J11</f>
        <v>52.471557908244314</v>
      </c>
    </row>
    <row r="12" spans="1:11" ht="15.75" thickTop="1">
      <c r="A12" s="39">
        <v>1780372</v>
      </c>
      <c r="B12" s="33" t="s">
        <v>24</v>
      </c>
      <c r="C12" s="16">
        <v>0.2</v>
      </c>
      <c r="D12" s="17"/>
      <c r="E12" s="18"/>
      <c r="F12" s="18"/>
      <c r="G12" s="18">
        <f>'2011'!H12</f>
        <v>400</v>
      </c>
      <c r="H12" s="18">
        <f t="shared" si="1"/>
        <v>390.92783505154642</v>
      </c>
      <c r="I12" s="18">
        <f t="shared" si="2"/>
        <v>390.92783505154642</v>
      </c>
      <c r="J12" s="18">
        <f>'2011'!J12*3.13/3.31</f>
        <v>30.259818731117821</v>
      </c>
      <c r="K12" s="18">
        <f t="shared" si="0"/>
        <v>421.18765378266426</v>
      </c>
    </row>
    <row r="13" spans="1:11" ht="15.75" thickBot="1">
      <c r="A13" s="41"/>
      <c r="B13" s="37" t="s">
        <v>25</v>
      </c>
      <c r="C13" s="24"/>
      <c r="D13" s="25">
        <v>2</v>
      </c>
      <c r="E13" s="24">
        <f>'2011'!F13</f>
        <v>2.86</v>
      </c>
      <c r="F13" s="24">
        <f t="shared" si="3"/>
        <v>2.6344225352112676</v>
      </c>
      <c r="G13" s="24">
        <f>'2011'!H13</f>
        <v>2</v>
      </c>
      <c r="H13" s="24">
        <f t="shared" si="1"/>
        <v>1.9546391752577321</v>
      </c>
      <c r="I13" s="24">
        <f t="shared" si="2"/>
        <v>4.5890617104690001</v>
      </c>
      <c r="J13" s="24">
        <f>'2011'!J13*3.13/3.31</f>
        <v>0.36765679758308151</v>
      </c>
      <c r="K13" s="24">
        <f>I13+J13</f>
        <v>4.9567185080520817</v>
      </c>
    </row>
    <row r="14" spans="1:11" ht="16.5" thickTop="1" thickBot="1">
      <c r="A14" s="10">
        <v>1795267</v>
      </c>
      <c r="B14" s="35" t="s">
        <v>26</v>
      </c>
      <c r="C14" s="20">
        <v>0.18</v>
      </c>
      <c r="D14" s="21"/>
      <c r="E14" s="22"/>
      <c r="F14" s="22"/>
      <c r="G14" s="22">
        <f>'2011'!H14</f>
        <v>234</v>
      </c>
      <c r="H14" s="22">
        <f t="shared" si="1"/>
        <v>228.69278350515467</v>
      </c>
      <c r="I14" s="22">
        <f t="shared" si="2"/>
        <v>228.69278350515467</v>
      </c>
      <c r="J14" s="22">
        <f>'2011'!J14*3.13/3.31</f>
        <v>17.701993957703927</v>
      </c>
      <c r="K14" s="20">
        <f t="shared" ref="K14:K17" si="4">I14+J14</f>
        <v>246.3947774628586</v>
      </c>
    </row>
    <row r="15" spans="1:11" ht="16.5" thickTop="1" thickBot="1">
      <c r="A15" s="10">
        <v>1588953</v>
      </c>
      <c r="B15" s="35" t="s">
        <v>3</v>
      </c>
      <c r="C15" s="20">
        <v>0.05</v>
      </c>
      <c r="D15" s="21"/>
      <c r="E15" s="22"/>
      <c r="F15" s="22"/>
      <c r="G15" s="22">
        <f>'2011'!H15</f>
        <v>65</v>
      </c>
      <c r="H15" s="22">
        <f t="shared" si="1"/>
        <v>63.525773195876297</v>
      </c>
      <c r="I15" s="22">
        <f t="shared" ref="I15:I43" si="5">F15+H15</f>
        <v>63.525773195876297</v>
      </c>
      <c r="J15" s="22">
        <f>'2011'!J15*3.13/3.31</f>
        <v>4.9172205438066463</v>
      </c>
      <c r="K15" s="20">
        <f t="shared" si="4"/>
        <v>68.442993739682947</v>
      </c>
    </row>
    <row r="16" spans="1:11" ht="15.75" thickTop="1">
      <c r="A16" s="39">
        <v>1742753</v>
      </c>
      <c r="B16" s="33" t="s">
        <v>3</v>
      </c>
      <c r="C16" s="16">
        <v>1.6E-2</v>
      </c>
      <c r="D16" s="17"/>
      <c r="E16" s="18"/>
      <c r="F16" s="18"/>
      <c r="G16" s="18">
        <f>'2011'!H16</f>
        <v>20.8</v>
      </c>
      <c r="H16" s="18">
        <f t="shared" si="1"/>
        <v>20.328247422680416</v>
      </c>
      <c r="I16" s="18">
        <f t="shared" si="5"/>
        <v>20.328247422680416</v>
      </c>
      <c r="J16" s="18">
        <f>'2011'!J16*3.13/3.31</f>
        <v>1.573510574018127</v>
      </c>
      <c r="K16" s="16">
        <f t="shared" si="4"/>
        <v>21.901757996698542</v>
      </c>
    </row>
    <row r="17" spans="1:11">
      <c r="A17" s="40"/>
      <c r="B17" s="11" t="s">
        <v>6</v>
      </c>
      <c r="C17" s="18">
        <v>6.3E-2</v>
      </c>
      <c r="D17" s="19">
        <v>1</v>
      </c>
      <c r="E17" s="16">
        <f>'2011'!F17</f>
        <v>237.29</v>
      </c>
      <c r="F17" s="16">
        <f t="shared" si="3"/>
        <v>218.57416901408453</v>
      </c>
      <c r="G17" s="16">
        <f>'2011'!H17</f>
        <v>50</v>
      </c>
      <c r="H17" s="16">
        <f t="shared" si="1"/>
        <v>48.865979381443303</v>
      </c>
      <c r="I17" s="16">
        <f>F17+H17</f>
        <v>267.44014839552784</v>
      </c>
      <c r="J17" s="16">
        <f>'2011'!J17*3.13/3.31</f>
        <v>21.733358308157094</v>
      </c>
      <c r="K17" s="18">
        <f t="shared" si="4"/>
        <v>289.17350670368495</v>
      </c>
    </row>
    <row r="18" spans="1:11">
      <c r="A18" s="40"/>
      <c r="B18" s="33" t="s">
        <v>20</v>
      </c>
      <c r="C18" s="16"/>
      <c r="D18" s="17">
        <v>1</v>
      </c>
      <c r="E18" s="16"/>
      <c r="F18" s="16"/>
      <c r="G18" s="16">
        <f>'2011'!H18</f>
        <v>24.916</v>
      </c>
      <c r="H18" s="16">
        <f t="shared" si="1"/>
        <v>24.350894845360827</v>
      </c>
      <c r="I18" s="16">
        <f t="shared" si="5"/>
        <v>24.350894845360827</v>
      </c>
      <c r="J18" s="16">
        <f>'2011'!J18*3.13/3.31</f>
        <v>1.8848841087613295</v>
      </c>
      <c r="K18" s="16">
        <f>I18+J18</f>
        <v>26.235778954122157</v>
      </c>
    </row>
    <row r="19" spans="1:11">
      <c r="A19" s="40"/>
      <c r="B19" s="11" t="s">
        <v>21</v>
      </c>
      <c r="C19" s="18">
        <v>0.2</v>
      </c>
      <c r="D19" s="19"/>
      <c r="E19" s="16"/>
      <c r="F19" s="16"/>
      <c r="G19" s="16">
        <f>'2011'!H19</f>
        <v>10</v>
      </c>
      <c r="H19" s="16">
        <f t="shared" si="1"/>
        <v>9.7731958762886624</v>
      </c>
      <c r="I19" s="16">
        <f t="shared" si="5"/>
        <v>9.7731958762886624</v>
      </c>
      <c r="J19" s="16">
        <f>'2011'!J19*3.13/3.31</f>
        <v>0.75649546827794556</v>
      </c>
      <c r="K19" s="18">
        <f>I19+J19</f>
        <v>10.529691344566608</v>
      </c>
    </row>
    <row r="20" spans="1:11" ht="15.75" thickBot="1">
      <c r="A20" s="41"/>
      <c r="B20" s="37" t="s">
        <v>27</v>
      </c>
      <c r="C20" s="24">
        <v>0.3</v>
      </c>
      <c r="D20" s="25"/>
      <c r="E20" s="24"/>
      <c r="F20" s="24"/>
      <c r="G20" s="24">
        <f>'2011'!H20</f>
        <v>133.7133</v>
      </c>
      <c r="H20" s="24">
        <f t="shared" si="1"/>
        <v>130.68062721649486</v>
      </c>
      <c r="I20" s="24">
        <f t="shared" si="5"/>
        <v>130.68062721649486</v>
      </c>
      <c r="J20" s="24">
        <f>'2011'!J20*3.13/3.31</f>
        <v>10.115350549848943</v>
      </c>
      <c r="K20" s="24">
        <f>I20+J20</f>
        <v>140.79597776634381</v>
      </c>
    </row>
    <row r="21" spans="1:11" ht="15.75" thickTop="1">
      <c r="A21" s="42" t="s">
        <v>29</v>
      </c>
      <c r="B21" s="34" t="s">
        <v>2</v>
      </c>
      <c r="C21" s="14">
        <v>0.7</v>
      </c>
      <c r="D21" s="15"/>
      <c r="E21" s="18"/>
      <c r="F21" s="18"/>
      <c r="G21" s="18">
        <f>'2011'!H21</f>
        <v>909.99999999999989</v>
      </c>
      <c r="H21" s="18">
        <f t="shared" si="1"/>
        <v>889.36082474226805</v>
      </c>
      <c r="I21" s="18">
        <f t="shared" si="5"/>
        <v>889.36082474226805</v>
      </c>
      <c r="J21" s="18">
        <f>'2011'!J21*3.13/3.31</f>
        <v>68.841087613293041</v>
      </c>
      <c r="K21" s="14">
        <f t="shared" ref="K21:K25" si="6">I21+J21</f>
        <v>958.20191235556103</v>
      </c>
    </row>
    <row r="22" spans="1:11">
      <c r="A22" s="43"/>
      <c r="B22" s="33" t="s">
        <v>3</v>
      </c>
      <c r="C22" s="16">
        <v>0.04</v>
      </c>
      <c r="D22" s="17"/>
      <c r="E22" s="16"/>
      <c r="F22" s="16"/>
      <c r="G22" s="16">
        <f>'2011'!H22</f>
        <v>52</v>
      </c>
      <c r="H22" s="16">
        <f t="shared" si="1"/>
        <v>50.820618556701035</v>
      </c>
      <c r="I22" s="16">
        <f t="shared" si="5"/>
        <v>50.820618556701035</v>
      </c>
      <c r="J22" s="16">
        <f>'2011'!J22*3.13/3.31</f>
        <v>3.933776435045317</v>
      </c>
      <c r="K22" s="16">
        <f t="shared" si="6"/>
        <v>54.754394991746352</v>
      </c>
    </row>
    <row r="23" spans="1:11">
      <c r="A23" s="43"/>
      <c r="B23" s="33" t="s">
        <v>6</v>
      </c>
      <c r="C23" s="16">
        <v>6.3E-2</v>
      </c>
      <c r="D23" s="17">
        <v>1</v>
      </c>
      <c r="E23" s="16">
        <f>'2011'!F23</f>
        <v>237.29</v>
      </c>
      <c r="F23" s="16">
        <f t="shared" si="3"/>
        <v>218.57416901408453</v>
      </c>
      <c r="G23" s="16">
        <f>'2011'!H23</f>
        <v>50</v>
      </c>
      <c r="H23" s="16">
        <f t="shared" si="1"/>
        <v>48.865979381443303</v>
      </c>
      <c r="I23" s="16">
        <f t="shared" si="5"/>
        <v>267.44014839552784</v>
      </c>
      <c r="J23" s="16">
        <f>'2011'!J23*3.13/3.31</f>
        <v>21.733358308157094</v>
      </c>
      <c r="K23" s="16">
        <f t="shared" si="6"/>
        <v>289.17350670368495</v>
      </c>
    </row>
    <row r="24" spans="1:11">
      <c r="A24" s="43"/>
      <c r="B24" s="11" t="s">
        <v>18</v>
      </c>
      <c r="C24" s="18">
        <v>0.1</v>
      </c>
      <c r="D24" s="19"/>
      <c r="E24" s="16"/>
      <c r="F24" s="16"/>
      <c r="G24" s="16">
        <f>'2011'!H24</f>
        <v>66.2</v>
      </c>
      <c r="H24" s="16">
        <f t="shared" si="1"/>
        <v>64.698556701030938</v>
      </c>
      <c r="I24" s="16">
        <f t="shared" si="5"/>
        <v>64.698556701030938</v>
      </c>
      <c r="J24" s="16">
        <f>'2011'!J24*3.13/3.31</f>
        <v>5.008</v>
      </c>
      <c r="K24" s="18">
        <f t="shared" si="6"/>
        <v>69.706556701030934</v>
      </c>
    </row>
    <row r="25" spans="1:11">
      <c r="A25" s="43"/>
      <c r="B25" s="33" t="s">
        <v>28</v>
      </c>
      <c r="C25" s="16">
        <v>7.0000000000000007E-2</v>
      </c>
      <c r="D25" s="17"/>
      <c r="E25" s="16"/>
      <c r="F25" s="16"/>
      <c r="G25" s="16">
        <f>'2011'!H25</f>
        <v>3.5000000000000004</v>
      </c>
      <c r="H25" s="16">
        <f t="shared" si="1"/>
        <v>3.4206185567010321</v>
      </c>
      <c r="I25" s="16">
        <f t="shared" si="5"/>
        <v>3.4206185567010321</v>
      </c>
      <c r="J25" s="16">
        <f>'2011'!J25*3.13/3.31</f>
        <v>0.26477341389728098</v>
      </c>
      <c r="K25" s="16">
        <f t="shared" si="6"/>
        <v>3.6853919705983129</v>
      </c>
    </row>
    <row r="26" spans="1:11" ht="15.75" thickBot="1">
      <c r="A26" s="44"/>
      <c r="B26" s="37" t="s">
        <v>20</v>
      </c>
      <c r="C26" s="24"/>
      <c r="D26" s="21">
        <v>2</v>
      </c>
      <c r="E26" s="24"/>
      <c r="F26" s="24"/>
      <c r="G26" s="24">
        <f>'2011'!H26</f>
        <v>49.832000000000001</v>
      </c>
      <c r="H26" s="24">
        <f t="shared" si="1"/>
        <v>48.701789690721654</v>
      </c>
      <c r="I26" s="24">
        <f t="shared" si="5"/>
        <v>48.701789690721654</v>
      </c>
      <c r="J26" s="24">
        <f>'2011'!J26*3.13/3.31</f>
        <v>3.769768217522659</v>
      </c>
      <c r="K26" s="24">
        <f>I26+J26</f>
        <v>52.471557908244314</v>
      </c>
    </row>
    <row r="27" spans="1:11" ht="28.5" customHeight="1" thickTop="1">
      <c r="A27" s="45" t="s">
        <v>32</v>
      </c>
      <c r="B27" s="34" t="s">
        <v>30</v>
      </c>
      <c r="C27" s="14">
        <v>0.43</v>
      </c>
      <c r="D27" s="15"/>
      <c r="E27" s="18"/>
      <c r="F27" s="18"/>
      <c r="G27" s="18">
        <f>'2011'!H27</f>
        <v>559</v>
      </c>
      <c r="H27" s="18">
        <f t="shared" si="1"/>
        <v>546.32164948453624</v>
      </c>
      <c r="I27" s="18">
        <f t="shared" si="5"/>
        <v>546.32164948453624</v>
      </c>
      <c r="J27" s="18">
        <f>'2011'!J27*3.13/3.31</f>
        <v>42.288096676737162</v>
      </c>
      <c r="K27" s="14">
        <f t="shared" ref="K27:K34" si="7">I27+J27</f>
        <v>588.60974616127339</v>
      </c>
    </row>
    <row r="28" spans="1:11" ht="24.75" customHeight="1">
      <c r="A28" s="46"/>
      <c r="B28" s="33" t="s">
        <v>31</v>
      </c>
      <c r="C28" s="16">
        <v>0.18</v>
      </c>
      <c r="D28" s="17"/>
      <c r="E28" s="16"/>
      <c r="F28" s="16"/>
      <c r="G28" s="16">
        <f>'2011'!H28</f>
        <v>234</v>
      </c>
      <c r="H28" s="16">
        <f t="shared" si="1"/>
        <v>228.69278350515467</v>
      </c>
      <c r="I28" s="16">
        <f t="shared" si="5"/>
        <v>228.69278350515467</v>
      </c>
      <c r="J28" s="16">
        <f>'2011'!J28*3.13/3.31</f>
        <v>17.701993957703927</v>
      </c>
      <c r="K28" s="16">
        <f t="shared" si="7"/>
        <v>246.3947774628586</v>
      </c>
    </row>
    <row r="29" spans="1:11" ht="31.5" customHeight="1" thickBot="1">
      <c r="A29" s="47"/>
      <c r="B29" s="35" t="s">
        <v>6</v>
      </c>
      <c r="C29" s="20">
        <v>0.1</v>
      </c>
      <c r="D29" s="21">
        <v>1</v>
      </c>
      <c r="E29" s="24">
        <f>'2011'!F29</f>
        <v>275.42</v>
      </c>
      <c r="F29" s="24">
        <f t="shared" si="3"/>
        <v>253.69673239436622</v>
      </c>
      <c r="G29" s="24">
        <f>'2011'!H29</f>
        <v>50</v>
      </c>
      <c r="H29" s="24">
        <f t="shared" si="1"/>
        <v>48.865979381443303</v>
      </c>
      <c r="I29" s="24">
        <f t="shared" si="5"/>
        <v>302.56271177580953</v>
      </c>
      <c r="J29" s="24">
        <f>'2011'!J29*3.13/3.31</f>
        <v>24.617875528700907</v>
      </c>
      <c r="K29" s="20">
        <f t="shared" si="7"/>
        <v>327.18058730451042</v>
      </c>
    </row>
    <row r="30" spans="1:11" ht="55.5" customHeight="1" thickTop="1" thickBot="1">
      <c r="A30" s="12" t="s">
        <v>33</v>
      </c>
      <c r="B30" s="36" t="s">
        <v>31</v>
      </c>
      <c r="C30" s="22">
        <v>0.26600000000000001</v>
      </c>
      <c r="D30" s="23"/>
      <c r="E30" s="22"/>
      <c r="F30" s="22"/>
      <c r="G30" s="22">
        <f>'2011'!H30</f>
        <v>345.8</v>
      </c>
      <c r="H30" s="22">
        <f t="shared" si="1"/>
        <v>337.95711340206191</v>
      </c>
      <c r="I30" s="22">
        <f t="shared" si="5"/>
        <v>337.95711340206191</v>
      </c>
      <c r="J30" s="22">
        <f>'2011'!J30*3.13/3.31</f>
        <v>26.159613293051358</v>
      </c>
      <c r="K30" s="22">
        <f t="shared" si="7"/>
        <v>364.11672669511324</v>
      </c>
    </row>
    <row r="31" spans="1:11" ht="15.75" thickTop="1">
      <c r="A31" s="39">
        <v>1798102</v>
      </c>
      <c r="B31" s="34" t="s">
        <v>2</v>
      </c>
      <c r="C31" s="14">
        <v>0.02</v>
      </c>
      <c r="D31" s="15"/>
      <c r="E31" s="18"/>
      <c r="F31" s="18"/>
      <c r="G31" s="18">
        <f>'2011'!H31</f>
        <v>26</v>
      </c>
      <c r="H31" s="18">
        <f t="shared" si="1"/>
        <v>25.410309278350518</v>
      </c>
      <c r="I31" s="18">
        <f t="shared" si="5"/>
        <v>25.410309278350518</v>
      </c>
      <c r="J31" s="18">
        <f>'2011'!J31*3.13/3.31</f>
        <v>1.9668882175226585</v>
      </c>
      <c r="K31" s="14">
        <f t="shared" si="7"/>
        <v>27.377197495873176</v>
      </c>
    </row>
    <row r="32" spans="1:11">
      <c r="A32" s="40"/>
      <c r="B32" s="33" t="s">
        <v>3</v>
      </c>
      <c r="C32" s="16">
        <v>1.4999999999999999E-2</v>
      </c>
      <c r="D32" s="17"/>
      <c r="E32" s="16"/>
      <c r="F32" s="16"/>
      <c r="G32" s="16">
        <f>'2011'!H32</f>
        <v>19.5</v>
      </c>
      <c r="H32" s="16">
        <f t="shared" si="1"/>
        <v>19.05773195876289</v>
      </c>
      <c r="I32" s="16">
        <f t="shared" si="5"/>
        <v>19.05773195876289</v>
      </c>
      <c r="J32" s="16">
        <f>'2011'!J32*3.13/3.31</f>
        <v>1.4751661631419939</v>
      </c>
      <c r="K32" s="16">
        <f t="shared" si="7"/>
        <v>20.532898121904886</v>
      </c>
    </row>
    <row r="33" spans="1:11" ht="15.75" thickBot="1">
      <c r="A33" s="41"/>
      <c r="B33" s="37" t="s">
        <v>6</v>
      </c>
      <c r="C33" s="24">
        <v>0.1</v>
      </c>
      <c r="D33" s="25">
        <v>1</v>
      </c>
      <c r="E33" s="24">
        <f>'2011'!F33</f>
        <v>275.42</v>
      </c>
      <c r="F33" s="24">
        <f>E33*3.27/3.55</f>
        <v>253.69673239436622</v>
      </c>
      <c r="G33" s="24">
        <f>'2011'!H33</f>
        <v>50</v>
      </c>
      <c r="H33" s="24">
        <f t="shared" si="1"/>
        <v>48.865979381443303</v>
      </c>
      <c r="I33" s="24">
        <f t="shared" si="5"/>
        <v>302.56271177580953</v>
      </c>
      <c r="J33" s="24">
        <f>'2011'!J33*3.13/3.31</f>
        <v>24.617875528700907</v>
      </c>
      <c r="K33" s="24">
        <f t="shared" si="7"/>
        <v>327.18058730451042</v>
      </c>
    </row>
    <row r="34" spans="1:11" ht="16.5" thickTop="1" thickBot="1">
      <c r="A34" s="10">
        <v>1811714</v>
      </c>
      <c r="B34" s="35" t="s">
        <v>26</v>
      </c>
      <c r="C34" s="20">
        <v>0.3</v>
      </c>
      <c r="D34" s="21"/>
      <c r="E34" s="22"/>
      <c r="F34" s="22"/>
      <c r="G34" s="22">
        <f>'2011'!H34</f>
        <v>390</v>
      </c>
      <c r="H34" s="22">
        <f t="shared" si="1"/>
        <v>381.15463917525778</v>
      </c>
      <c r="I34" s="22">
        <f t="shared" si="5"/>
        <v>381.15463917525778</v>
      </c>
      <c r="J34" s="22">
        <f>'2011'!J34*3.13/3.31</f>
        <v>29.503323262839878</v>
      </c>
      <c r="K34" s="20">
        <f t="shared" si="7"/>
        <v>410.65796243809768</v>
      </c>
    </row>
    <row r="35" spans="1:11" ht="15.75" thickTop="1">
      <c r="A35" s="39">
        <v>1832044</v>
      </c>
      <c r="B35" s="38" t="s">
        <v>22</v>
      </c>
      <c r="C35" s="16">
        <v>0.8</v>
      </c>
      <c r="D35" s="17"/>
      <c r="E35" s="18"/>
      <c r="F35" s="18"/>
      <c r="G35" s="18">
        <f>'2011'!H35</f>
        <v>504.72960000000006</v>
      </c>
      <c r="H35" s="18">
        <f t="shared" si="1"/>
        <v>493.28212453608256</v>
      </c>
      <c r="I35" s="18">
        <f t="shared" si="5"/>
        <v>493.28212453608256</v>
      </c>
      <c r="J35" s="18">
        <f>'2011'!J35*3.13/3.31</f>
        <v>38.182565510574022</v>
      </c>
      <c r="K35" s="16">
        <f>I35+J35</f>
        <v>531.46469004665664</v>
      </c>
    </row>
    <row r="36" spans="1:11">
      <c r="A36" s="40"/>
      <c r="B36" s="33" t="s">
        <v>20</v>
      </c>
      <c r="C36" s="16"/>
      <c r="D36" s="17">
        <v>22</v>
      </c>
      <c r="E36" s="16"/>
      <c r="F36" s="16"/>
      <c r="G36" s="16">
        <f>'2011'!H36</f>
        <v>548.15200000000004</v>
      </c>
      <c r="H36" s="16">
        <f t="shared" si="1"/>
        <v>535.71968659793822</v>
      </c>
      <c r="I36" s="16">
        <f t="shared" si="5"/>
        <v>535.71968659793822</v>
      </c>
      <c r="J36" s="16">
        <f>'2011'!J36*3.13/3.31</f>
        <v>41.467450392749249</v>
      </c>
      <c r="K36" s="16">
        <f>I36+J36</f>
        <v>577.18713699068746</v>
      </c>
    </row>
    <row r="37" spans="1:11" ht="15.75" thickBot="1">
      <c r="A37" s="41"/>
      <c r="B37" s="35" t="s">
        <v>27</v>
      </c>
      <c r="C37" s="20">
        <v>0.48</v>
      </c>
      <c r="D37" s="21"/>
      <c r="E37" s="24"/>
      <c r="F37" s="24"/>
      <c r="G37" s="24">
        <f>'2011'!H37</f>
        <v>213.94128000000001</v>
      </c>
      <c r="H37" s="24">
        <f t="shared" si="1"/>
        <v>209.08900354639178</v>
      </c>
      <c r="I37" s="24">
        <f t="shared" si="5"/>
        <v>209.08900354639178</v>
      </c>
      <c r="J37" s="24">
        <f>'2011'!J37*3.13/3.31</f>
        <v>16.184560879758308</v>
      </c>
      <c r="K37" s="20">
        <f>I37+J37</f>
        <v>225.27356442615007</v>
      </c>
    </row>
    <row r="38" spans="1:11" ht="15" customHeight="1" thickTop="1">
      <c r="A38" s="39">
        <v>1841166</v>
      </c>
      <c r="B38" s="34" t="s">
        <v>30</v>
      </c>
      <c r="C38" s="14">
        <v>0.2</v>
      </c>
      <c r="D38" s="15"/>
      <c r="E38" s="18"/>
      <c r="F38" s="18"/>
      <c r="G38" s="18">
        <f>'2011'!H38</f>
        <v>260</v>
      </c>
      <c r="H38" s="18">
        <f t="shared" si="1"/>
        <v>254.10309278350519</v>
      </c>
      <c r="I38" s="18">
        <f t="shared" si="5"/>
        <v>254.10309278350519</v>
      </c>
      <c r="J38" s="18">
        <f>'2011'!J38*3.13/3.31</f>
        <v>19.668882175226585</v>
      </c>
      <c r="K38" s="14">
        <f t="shared" ref="K38:K41" si="8">I38+J38</f>
        <v>273.77197495873179</v>
      </c>
    </row>
    <row r="39" spans="1:11" ht="15" customHeight="1">
      <c r="A39" s="40"/>
      <c r="B39" s="33" t="s">
        <v>26</v>
      </c>
      <c r="C39" s="16">
        <v>0.05</v>
      </c>
      <c r="D39" s="17"/>
      <c r="E39" s="16"/>
      <c r="F39" s="16"/>
      <c r="G39" s="16">
        <f>'2011'!H39</f>
        <v>65</v>
      </c>
      <c r="H39" s="16">
        <f t="shared" si="1"/>
        <v>63.525773195876297</v>
      </c>
      <c r="I39" s="16">
        <f t="shared" si="5"/>
        <v>63.525773195876297</v>
      </c>
      <c r="J39" s="16">
        <f>'2011'!J39*3.13/3.31</f>
        <v>4.9172205438066463</v>
      </c>
      <c r="K39" s="16">
        <f t="shared" si="8"/>
        <v>68.442993739682947</v>
      </c>
    </row>
    <row r="40" spans="1:11">
      <c r="A40" s="40"/>
      <c r="B40" s="11" t="s">
        <v>6</v>
      </c>
      <c r="C40" s="18">
        <v>0.1</v>
      </c>
      <c r="D40" s="19">
        <v>1</v>
      </c>
      <c r="E40" s="16">
        <f>'2011'!F40</f>
        <v>275.42</v>
      </c>
      <c r="F40" s="16">
        <f t="shared" si="3"/>
        <v>253.69673239436622</v>
      </c>
      <c r="G40" s="16">
        <f>'2011'!H40</f>
        <v>50</v>
      </c>
      <c r="H40" s="16">
        <f t="shared" si="1"/>
        <v>48.865979381443303</v>
      </c>
      <c r="I40" s="16">
        <f t="shared" si="5"/>
        <v>302.56271177580953</v>
      </c>
      <c r="J40" s="16">
        <f>'2011'!J40*3.13/3.31</f>
        <v>24.617875528700907</v>
      </c>
      <c r="K40" s="18">
        <f t="shared" si="8"/>
        <v>327.18058730451042</v>
      </c>
    </row>
    <row r="41" spans="1:11">
      <c r="A41" s="40"/>
      <c r="B41" s="13" t="s">
        <v>18</v>
      </c>
      <c r="C41" s="26">
        <v>0.15</v>
      </c>
      <c r="D41" s="27"/>
      <c r="E41" s="16"/>
      <c r="F41" s="16"/>
      <c r="G41" s="16">
        <f>'2011'!H41</f>
        <v>99.3</v>
      </c>
      <c r="H41" s="16">
        <f t="shared" si="1"/>
        <v>97.0478350515464</v>
      </c>
      <c r="I41" s="16">
        <f t="shared" si="5"/>
        <v>97.0478350515464</v>
      </c>
      <c r="J41" s="16">
        <f>'2011'!J41*3.13/3.31</f>
        <v>7.5119999999999996</v>
      </c>
      <c r="K41" s="26">
        <f t="shared" si="8"/>
        <v>104.5598350515464</v>
      </c>
    </row>
    <row r="42" spans="1:11" ht="15.75" thickBot="1">
      <c r="A42" s="41"/>
      <c r="B42" s="37" t="s">
        <v>21</v>
      </c>
      <c r="C42" s="24">
        <v>0.15</v>
      </c>
      <c r="D42" s="25"/>
      <c r="E42" s="24"/>
      <c r="F42" s="24"/>
      <c r="G42" s="24">
        <f>'2011'!H42</f>
        <v>7.5</v>
      </c>
      <c r="H42" s="24">
        <f t="shared" si="1"/>
        <v>7.3298969072164963</v>
      </c>
      <c r="I42" s="24">
        <f t="shared" si="5"/>
        <v>7.3298969072164963</v>
      </c>
      <c r="J42" s="24">
        <f>'2011'!J42*3.13/3.31</f>
        <v>0.5673716012084592</v>
      </c>
      <c r="K42" s="24">
        <f>I42+J42</f>
        <v>7.8972685084249559</v>
      </c>
    </row>
    <row r="43" spans="1:11" ht="16.5" thickTop="1" thickBot="1">
      <c r="A43" s="10">
        <v>1839212</v>
      </c>
      <c r="B43" s="35" t="s">
        <v>26</v>
      </c>
      <c r="C43" s="20">
        <v>0.13</v>
      </c>
      <c r="D43" s="21"/>
      <c r="E43" s="22"/>
      <c r="F43" s="22"/>
      <c r="G43" s="22">
        <f>'2011'!H43</f>
        <v>169</v>
      </c>
      <c r="H43" s="22">
        <f t="shared" si="1"/>
        <v>165.16701030927837</v>
      </c>
      <c r="I43" s="22">
        <f t="shared" si="5"/>
        <v>165.16701030927837</v>
      </c>
      <c r="J43" s="22">
        <f>'2011'!J43*3.13/3.31</f>
        <v>12.78477341389728</v>
      </c>
      <c r="K43" s="20">
        <f t="shared" ref="K43" si="9">I43+J43</f>
        <v>177.95178372317565</v>
      </c>
    </row>
    <row r="44" spans="1:11" ht="15.75" thickTop="1">
      <c r="E44" s="3">
        <f t="shared" ref="E44:K44" si="10">SUM(E4:E43)</f>
        <v>2017.9900000000002</v>
      </c>
      <c r="F44" s="3">
        <f t="shared" si="10"/>
        <v>1858.8245915492962</v>
      </c>
      <c r="G44" s="3">
        <f t="shared" si="10"/>
        <v>6990.4161800000002</v>
      </c>
      <c r="H44" s="3">
        <f t="shared" si="10"/>
        <v>6831.8706583917547</v>
      </c>
      <c r="I44" s="3">
        <f t="shared" si="10"/>
        <v>8690.6952499410509</v>
      </c>
      <c r="J44" s="3">
        <f t="shared" si="10"/>
        <v>681.48184515770367</v>
      </c>
      <c r="K44" s="3">
        <f t="shared" si="10"/>
        <v>9372.1770950987557</v>
      </c>
    </row>
  </sheetData>
  <autoFilter ref="A3:L44">
    <filterColumn colId="3"/>
    <filterColumn colId="4"/>
    <filterColumn colId="5"/>
    <filterColumn colId="6"/>
    <filterColumn colId="7"/>
  </autoFilter>
  <mergeCells count="11">
    <mergeCell ref="A21:A26"/>
    <mergeCell ref="A27:A29"/>
    <mergeCell ref="A31:A33"/>
    <mergeCell ref="A35:A37"/>
    <mergeCell ref="A38:A42"/>
    <mergeCell ref="A16:A20"/>
    <mergeCell ref="A1:K1"/>
    <mergeCell ref="A2:K2"/>
    <mergeCell ref="A4:A6"/>
    <mergeCell ref="A7:A11"/>
    <mergeCell ref="A12:A13"/>
  </mergeCells>
  <pageMargins left="0.15748031496062992" right="0.15748031496062992" top="0.27559055118110237" bottom="0.31496062992125984" header="0.15748031496062992" footer="0.15748031496062992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3"/>
  <sheetViews>
    <sheetView tabSelected="1" workbookViewId="0">
      <selection activeCell="Y21" sqref="Y20:Y21"/>
    </sheetView>
  </sheetViews>
  <sheetFormatPr defaultRowHeight="15"/>
  <cols>
    <col min="2" max="2" width="61.5703125" customWidth="1"/>
    <col min="3" max="15" width="3.7109375" customWidth="1"/>
  </cols>
  <sheetData>
    <row r="1" spans="1:16">
      <c r="I1" s="53" t="s">
        <v>34</v>
      </c>
      <c r="J1" s="53"/>
      <c r="K1" s="53"/>
      <c r="L1" s="53"/>
      <c r="M1" s="53"/>
      <c r="N1" s="53"/>
      <c r="O1" s="53"/>
      <c r="P1" s="53"/>
    </row>
    <row r="2" spans="1:16">
      <c r="A2" s="53" t="s">
        <v>35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4" spans="1:16" ht="30" customHeight="1">
      <c r="A4" s="54" t="s">
        <v>36</v>
      </c>
      <c r="B4" s="56" t="s">
        <v>37</v>
      </c>
      <c r="C4" s="58" t="s">
        <v>38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60"/>
    </row>
    <row r="5" spans="1:16">
      <c r="A5" s="55"/>
      <c r="B5" s="57"/>
      <c r="C5" s="28">
        <v>1</v>
      </c>
      <c r="D5" s="28">
        <v>2</v>
      </c>
      <c r="E5" s="28">
        <v>3</v>
      </c>
      <c r="F5" s="28">
        <v>4</v>
      </c>
      <c r="G5" s="28">
        <v>5</v>
      </c>
      <c r="H5" s="28">
        <v>6</v>
      </c>
      <c r="I5" s="28">
        <v>7</v>
      </c>
      <c r="J5" s="28">
        <v>8</v>
      </c>
      <c r="K5" s="28">
        <v>9</v>
      </c>
      <c r="L5" s="28">
        <v>10</v>
      </c>
      <c r="M5" s="28">
        <v>11</v>
      </c>
      <c r="N5" s="28">
        <v>12</v>
      </c>
      <c r="O5" s="28">
        <v>13</v>
      </c>
    </row>
    <row r="6" spans="1:16" ht="30" customHeight="1">
      <c r="A6" s="29">
        <v>1</v>
      </c>
      <c r="B6" s="30" t="s">
        <v>129</v>
      </c>
      <c r="C6" s="50">
        <v>1841166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6">
      <c r="A7" s="31" t="s">
        <v>39</v>
      </c>
      <c r="B7" s="1" t="s">
        <v>40</v>
      </c>
      <c r="C7" s="3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>
      <c r="A8" s="31" t="s">
        <v>41</v>
      </c>
      <c r="B8" s="1" t="s">
        <v>42</v>
      </c>
      <c r="C8" s="32"/>
      <c r="D8" s="32"/>
      <c r="E8" s="32"/>
      <c r="F8" s="32"/>
      <c r="G8" s="32"/>
      <c r="H8" s="32"/>
      <c r="I8" s="1"/>
      <c r="J8" s="1"/>
      <c r="K8" s="1"/>
      <c r="L8" s="1"/>
      <c r="M8" s="1"/>
      <c r="N8" s="1"/>
      <c r="O8" s="1"/>
    </row>
    <row r="9" spans="1:16">
      <c r="A9" s="31" t="s">
        <v>43</v>
      </c>
      <c r="B9" s="1" t="s">
        <v>44</v>
      </c>
      <c r="C9" s="32"/>
      <c r="D9" s="32"/>
      <c r="E9" s="32"/>
      <c r="F9" s="32"/>
      <c r="G9" s="32"/>
      <c r="H9" s="32"/>
      <c r="I9" s="1"/>
      <c r="J9" s="1"/>
      <c r="K9" s="1"/>
      <c r="L9" s="1"/>
      <c r="M9" s="1"/>
      <c r="N9" s="1"/>
      <c r="O9" s="1"/>
    </row>
    <row r="10" spans="1:16">
      <c r="A10" s="31" t="s">
        <v>45</v>
      </c>
      <c r="B10" s="1" t="s">
        <v>46</v>
      </c>
      <c r="C10" s="1"/>
      <c r="D10" s="1"/>
      <c r="E10" s="1"/>
      <c r="F10" s="1"/>
      <c r="G10" s="1"/>
      <c r="H10" s="1"/>
      <c r="I10" s="32"/>
      <c r="J10" s="32"/>
      <c r="K10" s="32"/>
      <c r="L10" s="32"/>
      <c r="M10" s="32"/>
      <c r="N10" s="32"/>
      <c r="O10" s="1"/>
    </row>
    <row r="11" spans="1:16">
      <c r="A11" s="31" t="s">
        <v>47</v>
      </c>
      <c r="B11" s="1" t="s">
        <v>48</v>
      </c>
      <c r="C11" s="1"/>
      <c r="D11" s="1"/>
      <c r="E11" s="1"/>
      <c r="F11" s="1"/>
      <c r="G11" s="1"/>
      <c r="H11" s="1"/>
      <c r="I11" s="32"/>
      <c r="J11" s="32"/>
      <c r="K11" s="32"/>
      <c r="L11" s="32"/>
      <c r="M11" s="32"/>
      <c r="N11" s="32"/>
      <c r="O11" s="1"/>
    </row>
    <row r="12" spans="1:16">
      <c r="A12" s="31" t="s">
        <v>49</v>
      </c>
      <c r="B12" s="1" t="s">
        <v>50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2"/>
    </row>
    <row r="13" spans="1:16" ht="30" customHeight="1">
      <c r="A13" s="29">
        <v>2</v>
      </c>
      <c r="B13" s="30" t="s">
        <v>130</v>
      </c>
      <c r="C13" s="50">
        <v>1839212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</row>
    <row r="14" spans="1:16">
      <c r="A14" s="31" t="s">
        <v>51</v>
      </c>
      <c r="B14" s="1" t="s">
        <v>40</v>
      </c>
      <c r="C14" s="3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6">
      <c r="A15" s="31" t="s">
        <v>52</v>
      </c>
      <c r="B15" s="1" t="s">
        <v>42</v>
      </c>
      <c r="C15" s="32"/>
      <c r="D15" s="32"/>
      <c r="E15" s="32"/>
      <c r="F15" s="32"/>
      <c r="G15" s="32"/>
      <c r="H15" s="32"/>
      <c r="I15" s="1"/>
      <c r="J15" s="1"/>
      <c r="K15" s="1"/>
      <c r="L15" s="1"/>
      <c r="M15" s="1"/>
      <c r="N15" s="1"/>
      <c r="O15" s="1"/>
    </row>
    <row r="16" spans="1:16">
      <c r="A16" s="31" t="s">
        <v>53</v>
      </c>
      <c r="B16" s="1" t="s">
        <v>44</v>
      </c>
      <c r="C16" s="32"/>
      <c r="D16" s="32"/>
      <c r="E16" s="32"/>
      <c r="F16" s="32"/>
      <c r="G16" s="32"/>
      <c r="H16" s="32"/>
      <c r="I16" s="1"/>
      <c r="J16" s="1"/>
      <c r="K16" s="1"/>
      <c r="L16" s="1"/>
      <c r="M16" s="1"/>
      <c r="N16" s="1"/>
      <c r="O16" s="1"/>
    </row>
    <row r="17" spans="1:15">
      <c r="A17" s="31" t="s">
        <v>54</v>
      </c>
      <c r="B17" s="1" t="s">
        <v>46</v>
      </c>
      <c r="C17" s="1"/>
      <c r="D17" s="1"/>
      <c r="E17" s="1"/>
      <c r="F17" s="1"/>
      <c r="G17" s="1"/>
      <c r="H17" s="1"/>
      <c r="I17" s="32"/>
      <c r="J17" s="32"/>
      <c r="K17" s="32"/>
      <c r="L17" s="32"/>
      <c r="M17" s="32"/>
      <c r="N17" s="32"/>
      <c r="O17" s="1"/>
    </row>
    <row r="18" spans="1:15">
      <c r="A18" s="31" t="s">
        <v>55</v>
      </c>
      <c r="B18" s="1" t="s">
        <v>48</v>
      </c>
      <c r="C18" s="1"/>
      <c r="D18" s="1"/>
      <c r="E18" s="1"/>
      <c r="F18" s="1"/>
      <c r="G18" s="1"/>
      <c r="H18" s="1"/>
      <c r="I18" s="32"/>
      <c r="J18" s="32"/>
      <c r="K18" s="32"/>
      <c r="L18" s="32"/>
      <c r="M18" s="32"/>
      <c r="N18" s="32"/>
      <c r="O18" s="1"/>
    </row>
    <row r="19" spans="1:15">
      <c r="A19" s="31" t="s">
        <v>56</v>
      </c>
      <c r="B19" s="1" t="s">
        <v>50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32"/>
    </row>
    <row r="20" spans="1:15" ht="30" customHeight="1">
      <c r="A20" s="29">
        <v>3</v>
      </c>
      <c r="B20" s="30" t="s">
        <v>131</v>
      </c>
      <c r="C20" s="50">
        <v>1555150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2"/>
    </row>
    <row r="21" spans="1:15">
      <c r="A21" s="31" t="s">
        <v>57</v>
      </c>
      <c r="B21" s="1" t="s">
        <v>40</v>
      </c>
      <c r="C21" s="3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31" t="s">
        <v>58</v>
      </c>
      <c r="B22" s="1" t="s">
        <v>42</v>
      </c>
      <c r="C22" s="32"/>
      <c r="D22" s="32"/>
      <c r="E22" s="32"/>
      <c r="F22" s="32"/>
      <c r="G22" s="32"/>
      <c r="H22" s="32"/>
      <c r="I22" s="1"/>
      <c r="J22" s="1"/>
      <c r="K22" s="1"/>
      <c r="L22" s="1"/>
      <c r="M22" s="1"/>
      <c r="N22" s="1"/>
      <c r="O22" s="1"/>
    </row>
    <row r="23" spans="1:15">
      <c r="A23" s="31" t="s">
        <v>59</v>
      </c>
      <c r="B23" s="1" t="s">
        <v>44</v>
      </c>
      <c r="C23" s="32"/>
      <c r="D23" s="32"/>
      <c r="E23" s="32"/>
      <c r="F23" s="32"/>
      <c r="G23" s="32"/>
      <c r="H23" s="32"/>
      <c r="I23" s="1"/>
      <c r="J23" s="1"/>
      <c r="K23" s="1"/>
      <c r="L23" s="1"/>
      <c r="M23" s="1"/>
      <c r="N23" s="1"/>
      <c r="O23" s="1"/>
    </row>
    <row r="24" spans="1:15">
      <c r="A24" s="31" t="s">
        <v>60</v>
      </c>
      <c r="B24" s="1" t="s">
        <v>46</v>
      </c>
      <c r="C24" s="1"/>
      <c r="D24" s="1"/>
      <c r="E24" s="1"/>
      <c r="F24" s="1"/>
      <c r="G24" s="1"/>
      <c r="H24" s="1"/>
      <c r="I24" s="32"/>
      <c r="J24" s="32"/>
      <c r="K24" s="32"/>
      <c r="L24" s="32"/>
      <c r="M24" s="32"/>
      <c r="N24" s="32"/>
      <c r="O24" s="1"/>
    </row>
    <row r="25" spans="1:15">
      <c r="A25" s="31" t="s">
        <v>61</v>
      </c>
      <c r="B25" s="1" t="s">
        <v>48</v>
      </c>
      <c r="C25" s="1"/>
      <c r="D25" s="1"/>
      <c r="E25" s="1"/>
      <c r="F25" s="1"/>
      <c r="G25" s="1"/>
      <c r="H25" s="1"/>
      <c r="I25" s="32"/>
      <c r="J25" s="32"/>
      <c r="K25" s="32"/>
      <c r="L25" s="32"/>
      <c r="M25" s="32"/>
      <c r="N25" s="32"/>
      <c r="O25" s="1"/>
    </row>
    <row r="26" spans="1:15">
      <c r="A26" s="31" t="s">
        <v>62</v>
      </c>
      <c r="B26" s="1" t="s">
        <v>50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32"/>
    </row>
    <row r="27" spans="1:15" ht="45" customHeight="1">
      <c r="A27" s="29">
        <v>4</v>
      </c>
      <c r="B27" s="30" t="s">
        <v>133</v>
      </c>
      <c r="C27" s="61" t="s">
        <v>132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3"/>
    </row>
    <row r="28" spans="1:15">
      <c r="A28" s="31" t="s">
        <v>63</v>
      </c>
      <c r="B28" s="1" t="s">
        <v>40</v>
      </c>
      <c r="C28" s="3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31" t="s">
        <v>64</v>
      </c>
      <c r="B29" s="1" t="s">
        <v>42</v>
      </c>
      <c r="C29" s="32"/>
      <c r="D29" s="32"/>
      <c r="E29" s="32"/>
      <c r="F29" s="32"/>
      <c r="G29" s="32"/>
      <c r="H29" s="32"/>
      <c r="I29" s="1"/>
      <c r="J29" s="1"/>
      <c r="K29" s="1"/>
      <c r="L29" s="1"/>
      <c r="M29" s="1"/>
      <c r="N29" s="1"/>
      <c r="O29" s="1"/>
    </row>
    <row r="30" spans="1:15">
      <c r="A30" s="31" t="s">
        <v>65</v>
      </c>
      <c r="B30" s="1" t="s">
        <v>44</v>
      </c>
      <c r="C30" s="32"/>
      <c r="D30" s="32"/>
      <c r="E30" s="32"/>
      <c r="F30" s="32"/>
      <c r="G30" s="32"/>
      <c r="H30" s="32"/>
      <c r="I30" s="1"/>
      <c r="J30" s="1"/>
      <c r="K30" s="1"/>
      <c r="L30" s="1"/>
      <c r="M30" s="1"/>
      <c r="N30" s="1"/>
      <c r="O30" s="1"/>
    </row>
    <row r="31" spans="1:15">
      <c r="A31" s="31" t="s">
        <v>66</v>
      </c>
      <c r="B31" s="1" t="s">
        <v>46</v>
      </c>
      <c r="C31" s="1"/>
      <c r="D31" s="1"/>
      <c r="E31" s="1"/>
      <c r="F31" s="1"/>
      <c r="G31" s="1"/>
      <c r="H31" s="1"/>
      <c r="I31" s="32"/>
      <c r="J31" s="32"/>
      <c r="K31" s="32"/>
      <c r="L31" s="32"/>
      <c r="M31" s="32"/>
      <c r="N31" s="32"/>
      <c r="O31" s="1"/>
    </row>
    <row r="32" spans="1:15">
      <c r="A32" s="31" t="s">
        <v>67</v>
      </c>
      <c r="B32" s="1" t="s">
        <v>48</v>
      </c>
      <c r="C32" s="1"/>
      <c r="D32" s="1"/>
      <c r="E32" s="1"/>
      <c r="F32" s="1"/>
      <c r="G32" s="1"/>
      <c r="H32" s="1"/>
      <c r="I32" s="32"/>
      <c r="J32" s="32"/>
      <c r="K32" s="32"/>
      <c r="L32" s="32"/>
      <c r="M32" s="32"/>
      <c r="N32" s="32"/>
      <c r="O32" s="1"/>
    </row>
    <row r="33" spans="1:15">
      <c r="A33" s="31" t="s">
        <v>68</v>
      </c>
      <c r="B33" s="1" t="s">
        <v>50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2"/>
    </row>
    <row r="34" spans="1:15" ht="45" customHeight="1">
      <c r="A34" s="29">
        <v>5</v>
      </c>
      <c r="B34" s="30" t="s">
        <v>135</v>
      </c>
      <c r="C34" s="61" t="s">
        <v>134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3"/>
    </row>
    <row r="35" spans="1:15">
      <c r="A35" s="31" t="s">
        <v>69</v>
      </c>
      <c r="B35" s="1" t="s">
        <v>40</v>
      </c>
      <c r="C35" s="3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31" t="s">
        <v>70</v>
      </c>
      <c r="B36" s="1" t="s">
        <v>42</v>
      </c>
      <c r="C36" s="32"/>
      <c r="D36" s="32"/>
      <c r="E36" s="32"/>
      <c r="F36" s="32"/>
      <c r="G36" s="32"/>
      <c r="H36" s="32"/>
      <c r="I36" s="1"/>
      <c r="J36" s="1"/>
      <c r="K36" s="1"/>
      <c r="L36" s="1"/>
      <c r="M36" s="1"/>
      <c r="N36" s="1"/>
      <c r="O36" s="1"/>
    </row>
    <row r="37" spans="1:15">
      <c r="A37" s="31" t="s">
        <v>71</v>
      </c>
      <c r="B37" s="1" t="s">
        <v>44</v>
      </c>
      <c r="C37" s="32"/>
      <c r="D37" s="32"/>
      <c r="E37" s="32"/>
      <c r="F37" s="32"/>
      <c r="G37" s="32"/>
      <c r="H37" s="32"/>
      <c r="I37" s="1"/>
      <c r="J37" s="1"/>
      <c r="K37" s="1"/>
      <c r="L37" s="1"/>
      <c r="M37" s="1"/>
      <c r="N37" s="1"/>
      <c r="O37" s="1"/>
    </row>
    <row r="38" spans="1:15">
      <c r="A38" s="31" t="s">
        <v>72</v>
      </c>
      <c r="B38" s="1" t="s">
        <v>46</v>
      </c>
      <c r="C38" s="1"/>
      <c r="D38" s="1"/>
      <c r="E38" s="1"/>
      <c r="F38" s="1"/>
      <c r="G38" s="1"/>
      <c r="H38" s="1"/>
      <c r="I38" s="32"/>
      <c r="J38" s="32"/>
      <c r="K38" s="32"/>
      <c r="L38" s="32"/>
      <c r="M38" s="32"/>
      <c r="N38" s="32"/>
      <c r="O38" s="1"/>
    </row>
    <row r="39" spans="1:15">
      <c r="A39" s="31" t="s">
        <v>73</v>
      </c>
      <c r="B39" s="1" t="s">
        <v>48</v>
      </c>
      <c r="C39" s="1"/>
      <c r="D39" s="1"/>
      <c r="E39" s="1"/>
      <c r="F39" s="1"/>
      <c r="G39" s="1"/>
      <c r="H39" s="1"/>
      <c r="I39" s="32"/>
      <c r="J39" s="32"/>
      <c r="K39" s="32"/>
      <c r="L39" s="32"/>
      <c r="M39" s="32"/>
      <c r="N39" s="32"/>
      <c r="O39" s="1"/>
    </row>
    <row r="40" spans="1:15">
      <c r="A40" s="31" t="s">
        <v>74</v>
      </c>
      <c r="B40" s="1" t="s">
        <v>50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32"/>
    </row>
    <row r="41" spans="1:15" ht="45" customHeight="1">
      <c r="A41" s="29">
        <v>6</v>
      </c>
      <c r="B41" s="30" t="s">
        <v>136</v>
      </c>
      <c r="C41" s="50">
        <v>1798102</v>
      </c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2"/>
    </row>
    <row r="42" spans="1:15">
      <c r="A42" s="31" t="s">
        <v>75</v>
      </c>
      <c r="B42" s="1" t="s">
        <v>40</v>
      </c>
      <c r="C42" s="3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31" t="s">
        <v>76</v>
      </c>
      <c r="B43" s="1" t="s">
        <v>42</v>
      </c>
      <c r="C43" s="32"/>
      <c r="D43" s="32"/>
      <c r="E43" s="32"/>
      <c r="F43" s="32"/>
      <c r="G43" s="32"/>
      <c r="H43" s="32"/>
      <c r="I43" s="1"/>
      <c r="J43" s="1"/>
      <c r="K43" s="1"/>
      <c r="L43" s="1"/>
      <c r="M43" s="1"/>
      <c r="N43" s="1"/>
      <c r="O43" s="1"/>
    </row>
    <row r="44" spans="1:15">
      <c r="A44" s="31" t="s">
        <v>77</v>
      </c>
      <c r="B44" s="1" t="s">
        <v>44</v>
      </c>
      <c r="C44" s="32"/>
      <c r="D44" s="32"/>
      <c r="E44" s="32"/>
      <c r="F44" s="32"/>
      <c r="G44" s="32"/>
      <c r="H44" s="32"/>
      <c r="I44" s="1"/>
      <c r="J44" s="1"/>
      <c r="K44" s="1"/>
      <c r="L44" s="1"/>
      <c r="M44" s="1"/>
      <c r="N44" s="1"/>
      <c r="O44" s="1"/>
    </row>
    <row r="45" spans="1:15">
      <c r="A45" s="31" t="s">
        <v>78</v>
      </c>
      <c r="B45" s="1" t="s">
        <v>46</v>
      </c>
      <c r="C45" s="1"/>
      <c r="D45" s="1"/>
      <c r="E45" s="1"/>
      <c r="F45" s="1"/>
      <c r="G45" s="1"/>
      <c r="H45" s="1"/>
      <c r="I45" s="32"/>
      <c r="J45" s="32"/>
      <c r="K45" s="32"/>
      <c r="L45" s="32"/>
      <c r="M45" s="32"/>
      <c r="N45" s="32"/>
      <c r="O45" s="1"/>
    </row>
    <row r="46" spans="1:15">
      <c r="A46" s="31" t="s">
        <v>79</v>
      </c>
      <c r="B46" s="1" t="s">
        <v>48</v>
      </c>
      <c r="C46" s="1"/>
      <c r="D46" s="1"/>
      <c r="E46" s="1"/>
      <c r="F46" s="1"/>
      <c r="G46" s="1"/>
      <c r="H46" s="1"/>
      <c r="I46" s="32"/>
      <c r="J46" s="32"/>
      <c r="K46" s="32"/>
      <c r="L46" s="32"/>
      <c r="M46" s="32"/>
      <c r="N46" s="32"/>
      <c r="O46" s="1"/>
    </row>
    <row r="47" spans="1:15">
      <c r="A47" s="31" t="s">
        <v>80</v>
      </c>
      <c r="B47" s="1" t="s">
        <v>50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32"/>
    </row>
    <row r="48" spans="1:15" ht="30" customHeight="1">
      <c r="A48" s="29">
        <v>7</v>
      </c>
      <c r="B48" s="30" t="s">
        <v>137</v>
      </c>
      <c r="C48" s="50">
        <v>1811714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</row>
    <row r="49" spans="1:15">
      <c r="A49" s="31" t="s">
        <v>81</v>
      </c>
      <c r="B49" s="1" t="s">
        <v>40</v>
      </c>
      <c r="C49" s="3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31" t="s">
        <v>82</v>
      </c>
      <c r="B50" s="1" t="s">
        <v>42</v>
      </c>
      <c r="C50" s="32"/>
      <c r="D50" s="32"/>
      <c r="E50" s="32"/>
      <c r="F50" s="32"/>
      <c r="G50" s="32"/>
      <c r="H50" s="32"/>
      <c r="I50" s="1"/>
      <c r="J50" s="1"/>
      <c r="K50" s="1"/>
      <c r="L50" s="1"/>
      <c r="M50" s="1"/>
      <c r="N50" s="1"/>
      <c r="O50" s="1"/>
    </row>
    <row r="51" spans="1:15">
      <c r="A51" s="31" t="s">
        <v>83</v>
      </c>
      <c r="B51" s="1" t="s">
        <v>44</v>
      </c>
      <c r="C51" s="32"/>
      <c r="D51" s="32"/>
      <c r="E51" s="32"/>
      <c r="F51" s="32"/>
      <c r="G51" s="32"/>
      <c r="H51" s="32"/>
      <c r="I51" s="1"/>
      <c r="J51" s="1"/>
      <c r="K51" s="1"/>
      <c r="L51" s="1"/>
      <c r="M51" s="1"/>
      <c r="N51" s="1"/>
      <c r="O51" s="1"/>
    </row>
    <row r="52" spans="1:15">
      <c r="A52" s="31" t="s">
        <v>84</v>
      </c>
      <c r="B52" s="1" t="s">
        <v>46</v>
      </c>
      <c r="C52" s="1"/>
      <c r="D52" s="1"/>
      <c r="E52" s="1"/>
      <c r="F52" s="1"/>
      <c r="G52" s="1"/>
      <c r="H52" s="1"/>
      <c r="I52" s="32"/>
      <c r="J52" s="32"/>
      <c r="K52" s="32"/>
      <c r="L52" s="32"/>
      <c r="M52" s="32"/>
      <c r="N52" s="32"/>
      <c r="O52" s="1"/>
    </row>
    <row r="53" spans="1:15">
      <c r="A53" s="31" t="s">
        <v>85</v>
      </c>
      <c r="B53" s="1" t="s">
        <v>48</v>
      </c>
      <c r="C53" s="1"/>
      <c r="D53" s="1"/>
      <c r="E53" s="1"/>
      <c r="F53" s="1"/>
      <c r="G53" s="1"/>
      <c r="H53" s="1"/>
      <c r="I53" s="32"/>
      <c r="J53" s="32"/>
      <c r="K53" s="32"/>
      <c r="L53" s="32"/>
      <c r="M53" s="32"/>
      <c r="N53" s="32"/>
      <c r="O53" s="1"/>
    </row>
    <row r="54" spans="1:15">
      <c r="A54" s="31" t="s">
        <v>86</v>
      </c>
      <c r="B54" s="1" t="s">
        <v>50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32"/>
    </row>
    <row r="55" spans="1:15" ht="45" customHeight="1">
      <c r="A55" s="29">
        <v>8</v>
      </c>
      <c r="B55" s="30" t="s">
        <v>138</v>
      </c>
      <c r="C55" s="50">
        <v>1832044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2"/>
    </row>
    <row r="56" spans="1:15">
      <c r="A56" s="31" t="s">
        <v>87</v>
      </c>
      <c r="B56" s="1" t="s">
        <v>40</v>
      </c>
      <c r="C56" s="3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31" t="s">
        <v>88</v>
      </c>
      <c r="B57" s="1" t="s">
        <v>42</v>
      </c>
      <c r="C57" s="32"/>
      <c r="D57" s="32"/>
      <c r="E57" s="32"/>
      <c r="F57" s="32"/>
      <c r="G57" s="32"/>
      <c r="H57" s="32"/>
      <c r="I57" s="1"/>
      <c r="J57" s="1"/>
      <c r="K57" s="1"/>
      <c r="L57" s="1"/>
      <c r="M57" s="1"/>
      <c r="N57" s="1"/>
      <c r="O57" s="1"/>
    </row>
    <row r="58" spans="1:15">
      <c r="A58" s="31" t="s">
        <v>89</v>
      </c>
      <c r="B58" s="1" t="s">
        <v>44</v>
      </c>
      <c r="C58" s="32"/>
      <c r="D58" s="32"/>
      <c r="E58" s="32"/>
      <c r="F58" s="32"/>
      <c r="G58" s="32"/>
      <c r="H58" s="32"/>
      <c r="I58" s="1"/>
      <c r="J58" s="1"/>
      <c r="K58" s="1"/>
      <c r="L58" s="1"/>
      <c r="M58" s="1"/>
      <c r="N58" s="1"/>
      <c r="O58" s="1"/>
    </row>
    <row r="59" spans="1:15">
      <c r="A59" s="31" t="s">
        <v>90</v>
      </c>
      <c r="B59" s="1" t="s">
        <v>46</v>
      </c>
      <c r="C59" s="1"/>
      <c r="D59" s="1"/>
      <c r="E59" s="1"/>
      <c r="F59" s="1"/>
      <c r="G59" s="1"/>
      <c r="H59" s="1"/>
      <c r="I59" s="32"/>
      <c r="J59" s="32"/>
      <c r="K59" s="32"/>
      <c r="L59" s="32"/>
      <c r="M59" s="32"/>
      <c r="N59" s="32"/>
      <c r="O59" s="1"/>
    </row>
    <row r="60" spans="1:15">
      <c r="A60" s="31" t="s">
        <v>91</v>
      </c>
      <c r="B60" s="1" t="s">
        <v>48</v>
      </c>
      <c r="C60" s="1"/>
      <c r="D60" s="1"/>
      <c r="E60" s="1"/>
      <c r="F60" s="1"/>
      <c r="G60" s="1"/>
      <c r="H60" s="1"/>
      <c r="I60" s="32"/>
      <c r="J60" s="32"/>
      <c r="K60" s="32"/>
      <c r="L60" s="32"/>
      <c r="M60" s="32"/>
      <c r="N60" s="32"/>
      <c r="O60" s="1"/>
    </row>
    <row r="61" spans="1:15">
      <c r="A61" s="31" t="s">
        <v>92</v>
      </c>
      <c r="B61" s="1" t="s">
        <v>50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32"/>
    </row>
    <row r="62" spans="1:15" ht="45" customHeight="1">
      <c r="A62" s="29">
        <v>9</v>
      </c>
      <c r="B62" s="30" t="s">
        <v>139</v>
      </c>
      <c r="C62" s="50">
        <v>1815141</v>
      </c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2"/>
    </row>
    <row r="63" spans="1:15">
      <c r="A63" s="31" t="s">
        <v>93</v>
      </c>
      <c r="B63" s="1" t="s">
        <v>40</v>
      </c>
      <c r="C63" s="3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31" t="s">
        <v>94</v>
      </c>
      <c r="B64" s="1" t="s">
        <v>42</v>
      </c>
      <c r="C64" s="32"/>
      <c r="D64" s="32"/>
      <c r="E64" s="32"/>
      <c r="F64" s="32"/>
      <c r="G64" s="32"/>
      <c r="H64" s="32"/>
      <c r="I64" s="1"/>
      <c r="J64" s="1"/>
      <c r="K64" s="1"/>
      <c r="L64" s="1"/>
      <c r="M64" s="1"/>
      <c r="N64" s="1"/>
      <c r="O64" s="1"/>
    </row>
    <row r="65" spans="1:15">
      <c r="A65" s="31" t="s">
        <v>95</v>
      </c>
      <c r="B65" s="1" t="s">
        <v>44</v>
      </c>
      <c r="C65" s="32"/>
      <c r="D65" s="32"/>
      <c r="E65" s="32"/>
      <c r="F65" s="32"/>
      <c r="G65" s="32"/>
      <c r="H65" s="32"/>
      <c r="I65" s="1"/>
      <c r="J65" s="1"/>
      <c r="K65" s="1"/>
      <c r="L65" s="1"/>
      <c r="M65" s="1"/>
      <c r="N65" s="1"/>
      <c r="O65" s="1"/>
    </row>
    <row r="66" spans="1:15">
      <c r="A66" s="31" t="s">
        <v>96</v>
      </c>
      <c r="B66" s="1" t="s">
        <v>46</v>
      </c>
      <c r="C66" s="1"/>
      <c r="D66" s="1"/>
      <c r="E66" s="1"/>
      <c r="F66" s="1"/>
      <c r="G66" s="1"/>
      <c r="H66" s="1"/>
      <c r="I66" s="32"/>
      <c r="J66" s="32"/>
      <c r="K66" s="32"/>
      <c r="L66" s="32"/>
      <c r="M66" s="32"/>
      <c r="N66" s="32"/>
      <c r="O66" s="1"/>
    </row>
    <row r="67" spans="1:15">
      <c r="A67" s="31" t="s">
        <v>97</v>
      </c>
      <c r="B67" s="1" t="s">
        <v>48</v>
      </c>
      <c r="C67" s="1"/>
      <c r="D67" s="1"/>
      <c r="E67" s="1"/>
      <c r="F67" s="1"/>
      <c r="G67" s="1"/>
      <c r="H67" s="1"/>
      <c r="I67" s="32"/>
      <c r="J67" s="32"/>
      <c r="K67" s="32"/>
      <c r="L67" s="32"/>
      <c r="M67" s="32"/>
      <c r="N67" s="32"/>
      <c r="O67" s="1"/>
    </row>
    <row r="68" spans="1:15">
      <c r="A68" s="31" t="s">
        <v>98</v>
      </c>
      <c r="B68" s="1" t="s">
        <v>50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32"/>
    </row>
    <row r="69" spans="1:15" ht="30" customHeight="1">
      <c r="A69" s="29">
        <v>10</v>
      </c>
      <c r="B69" s="30" t="s">
        <v>140</v>
      </c>
      <c r="C69" s="50">
        <v>1780372</v>
      </c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2"/>
    </row>
    <row r="70" spans="1:15">
      <c r="A70" s="31" t="s">
        <v>99</v>
      </c>
      <c r="B70" s="1" t="s">
        <v>40</v>
      </c>
      <c r="C70" s="3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31" t="s">
        <v>100</v>
      </c>
      <c r="B71" s="1" t="s">
        <v>42</v>
      </c>
      <c r="C71" s="32"/>
      <c r="D71" s="32"/>
      <c r="E71" s="32"/>
      <c r="F71" s="32"/>
      <c r="G71" s="32"/>
      <c r="H71" s="32"/>
      <c r="I71" s="1"/>
      <c r="J71" s="1"/>
      <c r="K71" s="1"/>
      <c r="L71" s="1"/>
      <c r="M71" s="1"/>
      <c r="N71" s="1"/>
      <c r="O71" s="1"/>
    </row>
    <row r="72" spans="1:15">
      <c r="A72" s="31" t="s">
        <v>101</v>
      </c>
      <c r="B72" s="1" t="s">
        <v>44</v>
      </c>
      <c r="C72" s="32"/>
      <c r="D72" s="32"/>
      <c r="E72" s="32"/>
      <c r="F72" s="32"/>
      <c r="G72" s="32"/>
      <c r="H72" s="32"/>
      <c r="I72" s="1"/>
      <c r="J72" s="1"/>
      <c r="K72" s="1"/>
      <c r="L72" s="1"/>
      <c r="M72" s="1"/>
      <c r="N72" s="1"/>
      <c r="O72" s="1"/>
    </row>
    <row r="73" spans="1:15">
      <c r="A73" s="31" t="s">
        <v>102</v>
      </c>
      <c r="B73" s="1" t="s">
        <v>46</v>
      </c>
      <c r="C73" s="1"/>
      <c r="D73" s="1"/>
      <c r="E73" s="1"/>
      <c r="F73" s="1"/>
      <c r="G73" s="1"/>
      <c r="H73" s="1"/>
      <c r="I73" s="32"/>
      <c r="J73" s="32"/>
      <c r="K73" s="32"/>
      <c r="L73" s="32"/>
      <c r="M73" s="32"/>
      <c r="N73" s="32"/>
      <c r="O73" s="1"/>
    </row>
    <row r="74" spans="1:15">
      <c r="A74" s="31" t="s">
        <v>103</v>
      </c>
      <c r="B74" s="1" t="s">
        <v>48</v>
      </c>
      <c r="C74" s="1"/>
      <c r="D74" s="1"/>
      <c r="E74" s="1"/>
      <c r="F74" s="1"/>
      <c r="G74" s="1"/>
      <c r="H74" s="1"/>
      <c r="I74" s="32"/>
      <c r="J74" s="32"/>
      <c r="K74" s="32"/>
      <c r="L74" s="32"/>
      <c r="M74" s="32"/>
      <c r="N74" s="32"/>
      <c r="O74" s="1"/>
    </row>
    <row r="75" spans="1:15">
      <c r="A75" s="31" t="s">
        <v>104</v>
      </c>
      <c r="B75" s="1" t="s">
        <v>50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32"/>
    </row>
    <row r="76" spans="1:15" ht="30" customHeight="1">
      <c r="A76" s="29">
        <v>11</v>
      </c>
      <c r="B76" s="30" t="s">
        <v>141</v>
      </c>
      <c r="C76" s="50">
        <v>1795267</v>
      </c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2"/>
    </row>
    <row r="77" spans="1:15">
      <c r="A77" s="31" t="s">
        <v>105</v>
      </c>
      <c r="B77" s="1" t="s">
        <v>40</v>
      </c>
      <c r="C77" s="3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31" t="s">
        <v>106</v>
      </c>
      <c r="B78" s="1" t="s">
        <v>42</v>
      </c>
      <c r="C78" s="32"/>
      <c r="D78" s="32"/>
      <c r="E78" s="32"/>
      <c r="F78" s="32"/>
      <c r="G78" s="32"/>
      <c r="H78" s="32"/>
      <c r="I78" s="1"/>
      <c r="J78" s="1"/>
      <c r="K78" s="1"/>
      <c r="L78" s="1"/>
      <c r="M78" s="1"/>
      <c r="N78" s="1"/>
      <c r="O78" s="1"/>
    </row>
    <row r="79" spans="1:15">
      <c r="A79" s="31" t="s">
        <v>107</v>
      </c>
      <c r="B79" s="1" t="s">
        <v>44</v>
      </c>
      <c r="C79" s="32"/>
      <c r="D79" s="32"/>
      <c r="E79" s="32"/>
      <c r="F79" s="32"/>
      <c r="G79" s="32"/>
      <c r="H79" s="32"/>
      <c r="I79" s="1"/>
      <c r="J79" s="1"/>
      <c r="K79" s="1"/>
      <c r="L79" s="1"/>
      <c r="M79" s="1"/>
      <c r="N79" s="1"/>
      <c r="O79" s="1"/>
    </row>
    <row r="80" spans="1:15">
      <c r="A80" s="31" t="s">
        <v>108</v>
      </c>
      <c r="B80" s="1" t="s">
        <v>46</v>
      </c>
      <c r="C80" s="1"/>
      <c r="D80" s="1"/>
      <c r="E80" s="1"/>
      <c r="F80" s="1"/>
      <c r="G80" s="1"/>
      <c r="H80" s="1"/>
      <c r="I80" s="32"/>
      <c r="J80" s="32"/>
      <c r="K80" s="32"/>
      <c r="L80" s="32"/>
      <c r="M80" s="32"/>
      <c r="N80" s="32"/>
      <c r="O80" s="1"/>
    </row>
    <row r="81" spans="1:15">
      <c r="A81" s="31" t="s">
        <v>109</v>
      </c>
      <c r="B81" s="1" t="s">
        <v>48</v>
      </c>
      <c r="C81" s="1"/>
      <c r="D81" s="1"/>
      <c r="E81" s="1"/>
      <c r="F81" s="1"/>
      <c r="G81" s="1"/>
      <c r="H81" s="1"/>
      <c r="I81" s="32"/>
      <c r="J81" s="32"/>
      <c r="K81" s="32"/>
      <c r="L81" s="32"/>
      <c r="M81" s="32"/>
      <c r="N81" s="32"/>
      <c r="O81" s="1"/>
    </row>
    <row r="82" spans="1:15">
      <c r="A82" s="31" t="s">
        <v>110</v>
      </c>
      <c r="B82" s="1" t="s">
        <v>50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32"/>
    </row>
    <row r="83" spans="1:15" ht="30" customHeight="1">
      <c r="A83" s="29">
        <v>12</v>
      </c>
      <c r="B83" s="30" t="s">
        <v>142</v>
      </c>
      <c r="C83" s="50">
        <v>1588953</v>
      </c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2"/>
    </row>
    <row r="84" spans="1:15">
      <c r="A84" s="31" t="s">
        <v>111</v>
      </c>
      <c r="B84" s="1" t="s">
        <v>40</v>
      </c>
      <c r="C84" s="3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31" t="s">
        <v>112</v>
      </c>
      <c r="B85" s="1" t="s">
        <v>42</v>
      </c>
      <c r="C85" s="32"/>
      <c r="D85" s="32"/>
      <c r="E85" s="32"/>
      <c r="F85" s="32"/>
      <c r="G85" s="32"/>
      <c r="H85" s="32"/>
      <c r="I85" s="1"/>
      <c r="J85" s="1"/>
      <c r="K85" s="1"/>
      <c r="L85" s="1"/>
      <c r="M85" s="1"/>
      <c r="N85" s="1"/>
      <c r="O85" s="1"/>
    </row>
    <row r="86" spans="1:15">
      <c r="A86" s="31" t="s">
        <v>113</v>
      </c>
      <c r="B86" s="1" t="s">
        <v>44</v>
      </c>
      <c r="C86" s="32"/>
      <c r="D86" s="32"/>
      <c r="E86" s="32"/>
      <c r="F86" s="32"/>
      <c r="G86" s="32"/>
      <c r="H86" s="32"/>
      <c r="I86" s="1"/>
      <c r="J86" s="1"/>
      <c r="K86" s="1"/>
      <c r="L86" s="1"/>
      <c r="M86" s="1"/>
      <c r="N86" s="1"/>
      <c r="O86" s="1"/>
    </row>
    <row r="87" spans="1:15">
      <c r="A87" s="31" t="s">
        <v>114</v>
      </c>
      <c r="B87" s="1" t="s">
        <v>46</v>
      </c>
      <c r="C87" s="1"/>
      <c r="D87" s="1"/>
      <c r="E87" s="1"/>
      <c r="F87" s="1"/>
      <c r="G87" s="1"/>
      <c r="H87" s="1"/>
      <c r="I87" s="32"/>
      <c r="J87" s="32"/>
      <c r="K87" s="32"/>
      <c r="L87" s="32"/>
      <c r="M87" s="32"/>
      <c r="N87" s="32"/>
      <c r="O87" s="1"/>
    </row>
    <row r="88" spans="1:15">
      <c r="A88" s="31" t="s">
        <v>115</v>
      </c>
      <c r="B88" s="1" t="s">
        <v>48</v>
      </c>
      <c r="C88" s="1"/>
      <c r="D88" s="1"/>
      <c r="E88" s="1"/>
      <c r="F88" s="1"/>
      <c r="G88" s="1"/>
      <c r="H88" s="1"/>
      <c r="I88" s="32"/>
      <c r="J88" s="32"/>
      <c r="K88" s="32"/>
      <c r="L88" s="32"/>
      <c r="M88" s="32"/>
      <c r="N88" s="32"/>
      <c r="O88" s="1"/>
    </row>
    <row r="89" spans="1:15">
      <c r="A89" s="31" t="s">
        <v>116</v>
      </c>
      <c r="B89" s="1" t="s">
        <v>50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32"/>
    </row>
    <row r="90" spans="1:15" ht="30" customHeight="1">
      <c r="A90" s="29">
        <v>13</v>
      </c>
      <c r="B90" s="30" t="s">
        <v>143</v>
      </c>
      <c r="C90" s="50">
        <v>1742753</v>
      </c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2"/>
    </row>
    <row r="91" spans="1:15">
      <c r="A91" s="31" t="s">
        <v>117</v>
      </c>
      <c r="B91" s="1" t="s">
        <v>40</v>
      </c>
      <c r="C91" s="3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31" t="s">
        <v>118</v>
      </c>
      <c r="B92" s="1" t="s">
        <v>42</v>
      </c>
      <c r="C92" s="32"/>
      <c r="D92" s="32"/>
      <c r="E92" s="32"/>
      <c r="F92" s="32"/>
      <c r="G92" s="32"/>
      <c r="H92" s="32"/>
      <c r="I92" s="1"/>
      <c r="J92" s="1"/>
      <c r="K92" s="1"/>
      <c r="L92" s="1"/>
      <c r="M92" s="1"/>
      <c r="N92" s="1"/>
      <c r="O92" s="1"/>
    </row>
    <row r="93" spans="1:15">
      <c r="A93" s="31" t="s">
        <v>119</v>
      </c>
      <c r="B93" s="1" t="s">
        <v>44</v>
      </c>
      <c r="C93" s="32"/>
      <c r="D93" s="32"/>
      <c r="E93" s="32"/>
      <c r="F93" s="32"/>
      <c r="G93" s="32"/>
      <c r="H93" s="32"/>
      <c r="I93" s="1"/>
      <c r="J93" s="1"/>
      <c r="K93" s="1"/>
      <c r="L93" s="1"/>
      <c r="M93" s="1"/>
      <c r="N93" s="1"/>
      <c r="O93" s="1"/>
    </row>
    <row r="94" spans="1:15">
      <c r="A94" s="31" t="s">
        <v>120</v>
      </c>
      <c r="B94" s="1" t="s">
        <v>46</v>
      </c>
      <c r="C94" s="1"/>
      <c r="D94" s="1"/>
      <c r="E94" s="1"/>
      <c r="F94" s="1"/>
      <c r="G94" s="1"/>
      <c r="H94" s="1"/>
      <c r="I94" s="32"/>
      <c r="J94" s="32"/>
      <c r="K94" s="32"/>
      <c r="L94" s="32"/>
      <c r="M94" s="32"/>
      <c r="N94" s="32"/>
      <c r="O94" s="1"/>
    </row>
    <row r="95" spans="1:15">
      <c r="A95" s="31" t="s">
        <v>121</v>
      </c>
      <c r="B95" s="1" t="s">
        <v>48</v>
      </c>
      <c r="C95" s="1"/>
      <c r="D95" s="1"/>
      <c r="E95" s="1"/>
      <c r="F95" s="1"/>
      <c r="G95" s="1"/>
      <c r="H95" s="1"/>
      <c r="I95" s="32"/>
      <c r="J95" s="32"/>
      <c r="K95" s="32"/>
      <c r="L95" s="32"/>
      <c r="M95" s="32"/>
      <c r="N95" s="32"/>
      <c r="O95" s="1"/>
    </row>
    <row r="96" spans="1:15">
      <c r="A96" s="31" t="s">
        <v>122</v>
      </c>
      <c r="B96" s="1" t="s">
        <v>50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32"/>
    </row>
    <row r="97" spans="1:15" ht="45" customHeight="1">
      <c r="A97" s="29">
        <v>14</v>
      </c>
      <c r="B97" s="30" t="s">
        <v>145</v>
      </c>
      <c r="C97" s="50" t="s">
        <v>144</v>
      </c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2"/>
    </row>
    <row r="98" spans="1:15">
      <c r="A98" s="31" t="s">
        <v>123</v>
      </c>
      <c r="B98" s="1" t="s">
        <v>40</v>
      </c>
      <c r="C98" s="3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31" t="s">
        <v>124</v>
      </c>
      <c r="B99" s="1" t="s">
        <v>42</v>
      </c>
      <c r="C99" s="32"/>
      <c r="D99" s="32"/>
      <c r="E99" s="32"/>
      <c r="F99" s="32"/>
      <c r="G99" s="32"/>
      <c r="H99" s="32"/>
      <c r="I99" s="1"/>
      <c r="J99" s="1"/>
      <c r="K99" s="1"/>
      <c r="L99" s="1"/>
      <c r="M99" s="1"/>
      <c r="N99" s="1"/>
      <c r="O99" s="1"/>
    </row>
    <row r="100" spans="1:15">
      <c r="A100" s="31" t="s">
        <v>125</v>
      </c>
      <c r="B100" s="1" t="s">
        <v>44</v>
      </c>
      <c r="C100" s="32"/>
      <c r="D100" s="32"/>
      <c r="E100" s="32"/>
      <c r="F100" s="32"/>
      <c r="G100" s="32"/>
      <c r="H100" s="32"/>
      <c r="I100" s="1"/>
      <c r="J100" s="1"/>
      <c r="K100" s="1"/>
      <c r="L100" s="1"/>
      <c r="M100" s="1"/>
      <c r="N100" s="1"/>
      <c r="O100" s="1"/>
    </row>
    <row r="101" spans="1:15">
      <c r="A101" s="31" t="s">
        <v>126</v>
      </c>
      <c r="B101" s="1" t="s">
        <v>46</v>
      </c>
      <c r="C101" s="1"/>
      <c r="D101" s="1"/>
      <c r="E101" s="1"/>
      <c r="F101" s="1"/>
      <c r="G101" s="1"/>
      <c r="H101" s="1"/>
      <c r="I101" s="32"/>
      <c r="J101" s="32"/>
      <c r="K101" s="32"/>
      <c r="L101" s="32"/>
      <c r="M101" s="32"/>
      <c r="N101" s="32"/>
      <c r="O101" s="1"/>
    </row>
    <row r="102" spans="1:15">
      <c r="A102" s="31" t="s">
        <v>127</v>
      </c>
      <c r="B102" s="1" t="s">
        <v>48</v>
      </c>
      <c r="C102" s="1"/>
      <c r="D102" s="1"/>
      <c r="E102" s="1"/>
      <c r="F102" s="1"/>
      <c r="G102" s="1"/>
      <c r="H102" s="1"/>
      <c r="I102" s="32"/>
      <c r="J102" s="32"/>
      <c r="K102" s="32"/>
      <c r="L102" s="32"/>
      <c r="M102" s="32"/>
      <c r="N102" s="32"/>
      <c r="O102" s="1"/>
    </row>
    <row r="103" spans="1:15">
      <c r="A103" s="31" t="s">
        <v>128</v>
      </c>
      <c r="B103" s="1" t="s">
        <v>50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32"/>
    </row>
  </sheetData>
  <mergeCells count="19">
    <mergeCell ref="C97:O97"/>
    <mergeCell ref="C55:O55"/>
    <mergeCell ref="C62:O62"/>
    <mergeCell ref="C69:O69"/>
    <mergeCell ref="C76:O76"/>
    <mergeCell ref="C83:O83"/>
    <mergeCell ref="C90:O90"/>
    <mergeCell ref="C48:O48"/>
    <mergeCell ref="I1:P1"/>
    <mergeCell ref="A2:P2"/>
    <mergeCell ref="A4:A5"/>
    <mergeCell ref="B4:B5"/>
    <mergeCell ref="C4:O4"/>
    <mergeCell ref="C6:O6"/>
    <mergeCell ref="C13:O13"/>
    <mergeCell ref="C20:O20"/>
    <mergeCell ref="C27:O27"/>
    <mergeCell ref="C34:O34"/>
    <mergeCell ref="C41:O41"/>
  </mergeCells>
  <pageMargins left="0.70866141732283472" right="0.70866141732283472" top="0.41" bottom="0.27" header="0.31496062992125984" footer="0.16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2011</vt:lpstr>
      <vt:lpstr>2010</vt:lpstr>
      <vt:lpstr>ГРАФИК 9</vt:lpstr>
      <vt:lpstr>Лист3</vt:lpstr>
      <vt:lpstr>'ГРАФИК 9'!Заголовки_для_печати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2012-03-13T09:07:53Z</dcterms:modified>
</cp:coreProperties>
</file>